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225" windowWidth="14805" windowHeight="7890" tabRatio="847"/>
  </bookViews>
  <sheets>
    <sheet name="Cuadro 13" sheetId="5" r:id="rId1"/>
  </sheets>
  <externalReferences>
    <externalReference r:id="rId2"/>
    <externalReference r:id="rId3"/>
  </externalReferences>
  <definedNames>
    <definedName name="_xlnm.Print_Area" localSheetId="0">'Cuadro 13'!$A$1:$H$146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D62" i="5" l="1"/>
  <c r="D61" i="5"/>
  <c r="H20" i="5" l="1"/>
  <c r="F20" i="5"/>
  <c r="C20" i="5"/>
  <c r="D20" i="5" s="1"/>
  <c r="F138" i="5" l="1"/>
  <c r="F137" i="5"/>
  <c r="F136" i="5"/>
  <c r="F135" i="5"/>
  <c r="F134" i="5"/>
  <c r="F133" i="5"/>
  <c r="H138" i="5"/>
  <c r="H137" i="5"/>
  <c r="H136" i="5"/>
  <c r="H135" i="5"/>
  <c r="H134" i="5"/>
  <c r="H133" i="5"/>
  <c r="F129" i="5"/>
  <c r="F128" i="5"/>
  <c r="F127" i="5"/>
  <c r="F126" i="5"/>
  <c r="F125" i="5"/>
  <c r="F124" i="5"/>
  <c r="H129" i="5"/>
  <c r="H128" i="5"/>
  <c r="H127" i="5"/>
  <c r="H126" i="5"/>
  <c r="H125" i="5"/>
  <c r="H124" i="5"/>
  <c r="F120" i="5"/>
  <c r="F119" i="5"/>
  <c r="F118" i="5"/>
  <c r="F117" i="5"/>
  <c r="F116" i="5"/>
  <c r="F115" i="5"/>
  <c r="H120" i="5"/>
  <c r="H119" i="5"/>
  <c r="H118" i="5"/>
  <c r="H117" i="5"/>
  <c r="H116" i="5"/>
  <c r="H115" i="5"/>
  <c r="F111" i="5"/>
  <c r="F110" i="5"/>
  <c r="F109" i="5"/>
  <c r="F108" i="5"/>
  <c r="F107" i="5"/>
  <c r="F105" i="5"/>
  <c r="H111" i="5"/>
  <c r="H110" i="5"/>
  <c r="H109" i="5"/>
  <c r="H108" i="5"/>
  <c r="H107" i="5"/>
  <c r="H105" i="5"/>
  <c r="F95" i="5"/>
  <c r="F94" i="5"/>
  <c r="F93" i="5"/>
  <c r="F92" i="5"/>
  <c r="F90" i="5"/>
  <c r="F89" i="5"/>
  <c r="H95" i="5"/>
  <c r="H94" i="5"/>
  <c r="H93" i="5"/>
  <c r="H92" i="5"/>
  <c r="H90" i="5"/>
  <c r="H89" i="5"/>
  <c r="H84" i="5"/>
  <c r="H83" i="5"/>
  <c r="H82" i="5"/>
  <c r="H81" i="5"/>
  <c r="H80" i="5"/>
  <c r="H78" i="5"/>
  <c r="F81" i="5"/>
  <c r="F80" i="5"/>
  <c r="F78" i="5"/>
  <c r="F84" i="5"/>
  <c r="F83" i="5"/>
  <c r="F82" i="5"/>
  <c r="H73" i="5"/>
  <c r="H72" i="5"/>
  <c r="H71" i="5"/>
  <c r="H70" i="5"/>
  <c r="H69" i="5"/>
  <c r="H67" i="5"/>
  <c r="F73" i="5"/>
  <c r="F72" i="5"/>
  <c r="F71" i="5"/>
  <c r="F70" i="5"/>
  <c r="F69" i="5"/>
  <c r="F67" i="5"/>
  <c r="H62" i="5"/>
  <c r="H61" i="5"/>
  <c r="H60" i="5"/>
  <c r="H59" i="5"/>
  <c r="H58" i="5"/>
  <c r="H56" i="5"/>
  <c r="F62" i="5"/>
  <c r="F61" i="5"/>
  <c r="F60" i="5"/>
  <c r="F59" i="5"/>
  <c r="F58" i="5"/>
  <c r="F56" i="5"/>
  <c r="H45" i="5"/>
  <c r="H44" i="5"/>
  <c r="H42" i="5"/>
  <c r="H41" i="5"/>
  <c r="H40" i="5"/>
  <c r="H39" i="5"/>
  <c r="F45" i="5"/>
  <c r="F44" i="5"/>
  <c r="F42" i="5"/>
  <c r="F41" i="5"/>
  <c r="F40" i="5"/>
  <c r="F39" i="5"/>
  <c r="F34" i="5"/>
  <c r="F33" i="5"/>
  <c r="F31" i="5"/>
  <c r="F30" i="5"/>
  <c r="F29" i="5"/>
  <c r="F27" i="5"/>
  <c r="H34" i="5"/>
  <c r="H33" i="5"/>
  <c r="H31" i="5"/>
  <c r="H30" i="5"/>
  <c r="H29" i="5"/>
  <c r="H27" i="5"/>
  <c r="H22" i="5"/>
  <c r="H21" i="5"/>
  <c r="H18" i="5"/>
  <c r="H17" i="5"/>
  <c r="H16" i="5"/>
  <c r="H15" i="5"/>
  <c r="H13" i="5"/>
  <c r="H12" i="5"/>
  <c r="H11" i="5"/>
  <c r="H10" i="5"/>
  <c r="F22" i="5"/>
  <c r="F21" i="5"/>
  <c r="F18" i="5"/>
  <c r="F17" i="5"/>
  <c r="F16" i="5"/>
  <c r="F15" i="5"/>
  <c r="F13" i="5"/>
  <c r="F12" i="5"/>
  <c r="F11" i="5"/>
  <c r="F10" i="5"/>
  <c r="E8" i="5"/>
  <c r="F8" i="5" s="1"/>
  <c r="G8" i="5"/>
  <c r="H8" i="5" s="1"/>
  <c r="E75" i="5"/>
  <c r="F75" i="5" s="1"/>
  <c r="C71" i="5"/>
  <c r="D71" i="5" s="1"/>
  <c r="G53" i="5"/>
  <c r="H53" i="5" s="1"/>
  <c r="E53" i="5"/>
  <c r="F53" i="5" s="1"/>
  <c r="G131" i="5" l="1"/>
  <c r="H131" i="5" s="1"/>
  <c r="C80" i="5"/>
  <c r="D80" i="5" s="1"/>
  <c r="C89" i="5"/>
  <c r="D89" i="5" s="1"/>
  <c r="G24" i="5" l="1"/>
  <c r="H24" i="5" s="1"/>
  <c r="E24" i="5"/>
  <c r="F24" i="5" s="1"/>
  <c r="E131" i="5"/>
  <c r="F131" i="5" s="1"/>
  <c r="C134" i="5"/>
  <c r="D134" i="5" s="1"/>
  <c r="C135" i="5"/>
  <c r="D135" i="5" s="1"/>
  <c r="C136" i="5"/>
  <c r="D136" i="5" s="1"/>
  <c r="C137" i="5"/>
  <c r="D137" i="5" s="1"/>
  <c r="C138" i="5"/>
  <c r="D138" i="5" s="1"/>
  <c r="C133" i="5"/>
  <c r="D133" i="5" s="1"/>
  <c r="G122" i="5"/>
  <c r="H122" i="5" s="1"/>
  <c r="E122" i="5"/>
  <c r="F122" i="5" s="1"/>
  <c r="C125" i="5"/>
  <c r="D125" i="5" s="1"/>
  <c r="C126" i="5"/>
  <c r="D126" i="5" s="1"/>
  <c r="C127" i="5"/>
  <c r="D127" i="5" s="1"/>
  <c r="C128" i="5"/>
  <c r="D128" i="5" s="1"/>
  <c r="C129" i="5"/>
  <c r="D129" i="5" s="1"/>
  <c r="C124" i="5"/>
  <c r="D124" i="5" s="1"/>
  <c r="G113" i="5"/>
  <c r="H113" i="5" s="1"/>
  <c r="E113" i="5"/>
  <c r="F113" i="5" s="1"/>
  <c r="C116" i="5"/>
  <c r="D116" i="5" s="1"/>
  <c r="C117" i="5"/>
  <c r="D117" i="5" s="1"/>
  <c r="C118" i="5"/>
  <c r="D118" i="5" s="1"/>
  <c r="C119" i="5"/>
  <c r="D119" i="5" s="1"/>
  <c r="C120" i="5"/>
  <c r="D120" i="5" s="1"/>
  <c r="C115" i="5"/>
  <c r="D115" i="5" s="1"/>
  <c r="C113" i="5" l="1"/>
  <c r="D113" i="5" s="1"/>
  <c r="C122" i="5"/>
  <c r="D122" i="5" s="1"/>
  <c r="C131" i="5"/>
  <c r="D131" i="5" s="1"/>
  <c r="G103" i="5"/>
  <c r="H103" i="5" s="1"/>
  <c r="E103" i="5"/>
  <c r="F103" i="5" s="1"/>
  <c r="C108" i="5"/>
  <c r="D108" i="5" s="1"/>
  <c r="C109" i="5"/>
  <c r="D109" i="5" s="1"/>
  <c r="C110" i="5"/>
  <c r="D110" i="5" s="1"/>
  <c r="C111" i="5"/>
  <c r="D111" i="5" s="1"/>
  <c r="C107" i="5"/>
  <c r="D107" i="5" s="1"/>
  <c r="C105" i="5"/>
  <c r="D105" i="5" s="1"/>
  <c r="G86" i="5"/>
  <c r="H86" i="5" s="1"/>
  <c r="E86" i="5"/>
  <c r="F86" i="5" s="1"/>
  <c r="C95" i="5"/>
  <c r="D95" i="5" s="1"/>
  <c r="C94" i="5"/>
  <c r="D94" i="5" s="1"/>
  <c r="C93" i="5"/>
  <c r="D93" i="5" s="1"/>
  <c r="C92" i="5"/>
  <c r="D92" i="5" s="1"/>
  <c r="C90" i="5"/>
  <c r="D90" i="5" s="1"/>
  <c r="G75" i="5"/>
  <c r="H75" i="5" s="1"/>
  <c r="C81" i="5"/>
  <c r="D81" i="5" s="1"/>
  <c r="C82" i="5"/>
  <c r="D82" i="5" s="1"/>
  <c r="C83" i="5"/>
  <c r="D83" i="5" s="1"/>
  <c r="C84" i="5"/>
  <c r="D84" i="5" s="1"/>
  <c r="C78" i="5"/>
  <c r="D78" i="5" s="1"/>
  <c r="C75" i="5" l="1"/>
  <c r="D75" i="5" s="1"/>
  <c r="C103" i="5"/>
  <c r="D103" i="5" s="1"/>
  <c r="C86" i="5"/>
  <c r="D86" i="5" s="1"/>
  <c r="G64" i="5"/>
  <c r="H64" i="5" s="1"/>
  <c r="E64" i="5"/>
  <c r="F64" i="5" s="1"/>
  <c r="C70" i="5"/>
  <c r="D70" i="5" s="1"/>
  <c r="C72" i="5"/>
  <c r="D72" i="5" s="1"/>
  <c r="C73" i="5"/>
  <c r="D73" i="5" s="1"/>
  <c r="C69" i="5"/>
  <c r="D69" i="5" s="1"/>
  <c r="C67" i="5"/>
  <c r="D67" i="5" s="1"/>
  <c r="C60" i="5"/>
  <c r="D60" i="5" s="1"/>
  <c r="C59" i="5"/>
  <c r="D59" i="5" s="1"/>
  <c r="C58" i="5"/>
  <c r="D58" i="5" s="1"/>
  <c r="C56" i="5"/>
  <c r="D56" i="5" s="1"/>
  <c r="G36" i="5"/>
  <c r="H36" i="5" s="1"/>
  <c r="E36" i="5"/>
  <c r="F36" i="5" s="1"/>
  <c r="C45" i="5"/>
  <c r="D45" i="5" s="1"/>
  <c r="C44" i="5"/>
  <c r="D44" i="5" s="1"/>
  <c r="C40" i="5"/>
  <c r="D40" i="5" s="1"/>
  <c r="C41" i="5"/>
  <c r="D41" i="5" s="1"/>
  <c r="C42" i="5"/>
  <c r="D42" i="5" s="1"/>
  <c r="C39" i="5"/>
  <c r="D39" i="5" s="1"/>
  <c r="C34" i="5"/>
  <c r="D34" i="5" s="1"/>
  <c r="C33" i="5"/>
  <c r="D33" i="5" s="1"/>
  <c r="C30" i="5"/>
  <c r="D30" i="5" s="1"/>
  <c r="C31" i="5"/>
  <c r="D31" i="5" s="1"/>
  <c r="C29" i="5"/>
  <c r="D29" i="5" s="1"/>
  <c r="C27" i="5"/>
  <c r="D27" i="5" s="1"/>
  <c r="C22" i="5"/>
  <c r="D22" i="5" s="1"/>
  <c r="C16" i="5"/>
  <c r="D16" i="5" s="1"/>
  <c r="C17" i="5"/>
  <c r="D17" i="5" s="1"/>
  <c r="C18" i="5"/>
  <c r="D18" i="5" s="1"/>
  <c r="C21" i="5"/>
  <c r="D21" i="5" s="1"/>
  <c r="C15" i="5"/>
  <c r="D15" i="5" s="1"/>
  <c r="C11" i="5"/>
  <c r="D11" i="5" s="1"/>
  <c r="C12" i="5"/>
  <c r="D12" i="5" s="1"/>
  <c r="C13" i="5"/>
  <c r="D13" i="5" s="1"/>
  <c r="C10" i="5"/>
  <c r="D10" i="5" l="1"/>
  <c r="C8" i="5"/>
  <c r="C53" i="5"/>
  <c r="D53" i="5" s="1"/>
  <c r="D8" i="5"/>
  <c r="C64" i="5"/>
  <c r="D64" i="5" s="1"/>
  <c r="C24" i="5"/>
  <c r="D24" i="5" s="1"/>
  <c r="C36" i="5"/>
  <c r="D36" i="5" s="1"/>
</calcChain>
</file>

<file path=xl/sharedStrings.xml><?xml version="1.0" encoding="utf-8"?>
<sst xmlns="http://schemas.openxmlformats.org/spreadsheetml/2006/main" count="206" uniqueCount="71">
  <si>
    <t>046</t>
  </si>
  <si>
    <t>055</t>
  </si>
  <si>
    <t>053</t>
  </si>
  <si>
    <t xml:space="preserve">Accidentes, lesiones autoinfligidas, </t>
  </si>
  <si>
    <t>073-080</t>
  </si>
  <si>
    <t>025-044</t>
  </si>
  <si>
    <t>Tasa     (2)</t>
  </si>
  <si>
    <t>Número</t>
  </si>
  <si>
    <t>Mujeres</t>
  </si>
  <si>
    <t>Hombres</t>
  </si>
  <si>
    <t>Total</t>
  </si>
  <si>
    <t>Defunciones</t>
  </si>
  <si>
    <t>054</t>
  </si>
  <si>
    <t>059</t>
  </si>
  <si>
    <t>019</t>
  </si>
  <si>
    <t>Enfermedad por virus de la inmunodeficiencia</t>
  </si>
  <si>
    <t>052</t>
  </si>
  <si>
    <t>061</t>
  </si>
  <si>
    <t>Enfermedades crónicas de las vías</t>
  </si>
  <si>
    <t>069</t>
  </si>
  <si>
    <t xml:space="preserve">Ciertas afecciones originadas en el </t>
  </si>
  <si>
    <t>070</t>
  </si>
  <si>
    <t>Malformaciones congénitas, deformidades</t>
  </si>
  <si>
    <t>002</t>
  </si>
  <si>
    <t>Diarrea y gastroenteritis de presunto</t>
  </si>
  <si>
    <t>047</t>
  </si>
  <si>
    <t>004 y 005</t>
  </si>
  <si>
    <t xml:space="preserve">      y problemas relacionados con la salud (Décima revisión).</t>
  </si>
  <si>
    <t>Grupos de edad                                                 y causa (1)</t>
  </si>
  <si>
    <t>LA REPÚBLICA, POR SEXO, SEGÚN GRUPOS DE EDAD Y CAUSA:  AÑO 2022</t>
  </si>
  <si>
    <t xml:space="preserve">                              TOTAL</t>
  </si>
  <si>
    <t>Tumores (neoplasias) malignos</t>
  </si>
  <si>
    <t xml:space="preserve">   agresiones y otra violencia</t>
  </si>
  <si>
    <t>Enfermedades cerebrovasculares</t>
  </si>
  <si>
    <t>Enfermedades isquémicas del corazón</t>
  </si>
  <si>
    <t>Diabetes mellitus</t>
  </si>
  <si>
    <t>Otras enfermedades del corazón</t>
  </si>
  <si>
    <t>Enfermedades hipertensivas</t>
  </si>
  <si>
    <t xml:space="preserve">   humana (VIH)</t>
  </si>
  <si>
    <t>Neumonía</t>
  </si>
  <si>
    <t>Las demás causas</t>
  </si>
  <si>
    <t xml:space="preserve">   período perinatal</t>
  </si>
  <si>
    <t xml:space="preserve">   y anomalías cromosómicas</t>
  </si>
  <si>
    <t>Desnutrición</t>
  </si>
  <si>
    <t xml:space="preserve">   origen infeccioso</t>
  </si>
  <si>
    <t xml:space="preserve">                    75 y más</t>
  </si>
  <si>
    <t xml:space="preserve">                    65 a 74</t>
  </si>
  <si>
    <t xml:space="preserve">                    55 a 64</t>
  </si>
  <si>
    <t xml:space="preserve">                    45 a 54</t>
  </si>
  <si>
    <t xml:space="preserve">                    35 a 44</t>
  </si>
  <si>
    <t>Tuberculosis</t>
  </si>
  <si>
    <t xml:space="preserve">                    25 a 34</t>
  </si>
  <si>
    <t xml:space="preserve">                    5 a 14</t>
  </si>
  <si>
    <t>Accidentes, agresiones y otra violencia</t>
  </si>
  <si>
    <t xml:space="preserve">                    1 a 4</t>
  </si>
  <si>
    <t xml:space="preserve">                    Menores de 1</t>
  </si>
  <si>
    <t>Código      (1)</t>
  </si>
  <si>
    <t>COVID-19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</si>
  <si>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00A</t>
    </r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</si>
  <si>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002</t>
    </r>
  </si>
  <si>
    <t xml:space="preserve">Diarrea y gastroenteritis de presunto 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</si>
  <si>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053</t>
    </r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</si>
  <si>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055</t>
    </r>
  </si>
  <si>
    <t xml:space="preserve">                    15 a 24</t>
  </si>
  <si>
    <t>Cuadro 13. DEFUNCIONES Y TASA DE MORTALIDAD DE LAS PRINCIPALES CAUSAS DE MUERTE EN</t>
  </si>
  <si>
    <t>(1)  Con base en  la Lista de Mortalidad de 80 grupos de  causas de la Clasificación estadística internacional  de enfermedades</t>
  </si>
  <si>
    <t>(2)  Por 100,000 habitantes, de acuerdo a las estimaciones de la población total por sexo y grupos de edad, al 1 de julio.</t>
  </si>
  <si>
    <t xml:space="preserve">   respiratorias inferiores</t>
  </si>
  <si>
    <t>NOTA:  La diferencia de 14 entre el total y la suma de los grupos corresponde a defunciones de edad no especificada.</t>
  </si>
  <si>
    <t>Fuente: Los datos publicados corresponden a información recopilada, con base en los registros administrativos de las instala-</t>
  </si>
  <si>
    <t xml:space="preserve">              ciones de salud pública (Minsa y CSS),  privadas y oficinas  del Registro Civil (Tribunal Electoral).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</si>
</sst>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 [$€-2]\ * #,##0.00_ ;_ [$€-2]\ * \-#,##0.00_ ;_ [$€-2]\ * &quot;-&quot;??_ "/>
    <numFmt numFmtId="166" formatCode="0.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1" applyNumberFormat="0" applyAlignment="0" applyProtection="0"/>
    <xf numFmtId="0" fontId="8" fillId="21" borderId="12" applyNumberFormat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1" applyNumberFormat="0" applyAlignment="0" applyProtection="0"/>
    <xf numFmtId="0" fontId="15" fillId="0" borderId="16" applyNumberFormat="0" applyFill="0" applyAlignment="0" applyProtection="0"/>
    <xf numFmtId="0" fontId="4" fillId="0" borderId="0"/>
    <xf numFmtId="0" fontId="4" fillId="22" borderId="17" applyNumberFormat="0" applyFont="0" applyAlignment="0" applyProtection="0"/>
    <xf numFmtId="0" fontId="16" fillId="20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2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22" fillId="6" borderId="0" applyNumberFormat="0" applyBorder="0" applyAlignment="0" applyProtection="0"/>
    <xf numFmtId="0" fontId="7" fillId="23" borderId="11" applyNumberFormat="0" applyAlignment="0" applyProtection="0"/>
    <xf numFmtId="0" fontId="8" fillId="26" borderId="12" applyNumberFormat="0" applyAlignment="0" applyProtection="0"/>
    <xf numFmtId="0" fontId="15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11" applyNumberFormat="0" applyAlignment="0" applyProtection="0"/>
    <xf numFmtId="0" fontId="6" fillId="3" borderId="0" applyNumberFormat="0" applyBorder="0" applyAlignment="0" applyProtection="0"/>
    <xf numFmtId="0" fontId="24" fillId="24" borderId="0" applyNumberFormat="0" applyBorder="0" applyAlignment="0" applyProtection="0"/>
    <xf numFmtId="0" fontId="2" fillId="0" borderId="0"/>
    <xf numFmtId="0" fontId="2" fillId="0" borderId="0"/>
    <xf numFmtId="0" fontId="4" fillId="0" borderId="0"/>
    <xf numFmtId="0" fontId="2" fillId="24" borderId="19" applyNumberFormat="0" applyFont="0" applyAlignment="0" applyProtection="0"/>
    <xf numFmtId="0" fontId="4" fillId="22" borderId="17" applyNumberFormat="0" applyFont="0" applyAlignment="0" applyProtection="0"/>
    <xf numFmtId="0" fontId="16" fillId="23" borderId="18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3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</cellStyleXfs>
  <cellXfs count="92">
    <xf numFmtId="0" fontId="0" fillId="0" borderId="0" xfId="0"/>
    <xf numFmtId="3" fontId="3" fillId="0" borderId="5" xfId="1" applyNumberFormat="1" applyFont="1" applyFill="1" applyBorder="1" applyAlignment="1">
      <alignment horizontal="right" wrapText="1"/>
    </xf>
    <xf numFmtId="164" fontId="3" fillId="0" borderId="5" xfId="1" applyNumberFormat="1" applyFont="1" applyFill="1" applyBorder="1" applyAlignment="1">
      <alignment horizontal="right" wrapText="1"/>
    </xf>
    <xf numFmtId="3" fontId="3" fillId="0" borderId="4" xfId="1" applyNumberFormat="1" applyFont="1" applyFill="1" applyBorder="1" applyAlignment="1">
      <alignment horizontal="right" wrapText="1"/>
    </xf>
    <xf numFmtId="164" fontId="3" fillId="0" borderId="4" xfId="1" applyNumberFormat="1" applyFont="1" applyFill="1" applyBorder="1" applyAlignment="1">
      <alignment horizontal="right" wrapText="1"/>
    </xf>
    <xf numFmtId="164" fontId="3" fillId="0" borderId="5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21" fillId="0" borderId="5" xfId="1" applyNumberFormat="1" applyFont="1" applyFill="1" applyBorder="1" applyAlignment="1">
      <alignment horizontal="right"/>
    </xf>
    <xf numFmtId="164" fontId="21" fillId="0" borderId="5" xfId="1" applyNumberFormat="1" applyFont="1" applyFill="1" applyBorder="1" applyAlignment="1">
      <alignment horizontal="right"/>
    </xf>
    <xf numFmtId="164" fontId="21" fillId="0" borderId="4" xfId="1" applyNumberFormat="1" applyFont="1" applyFill="1" applyBorder="1" applyAlignment="1">
      <alignment horizontal="right"/>
    </xf>
    <xf numFmtId="3" fontId="1" fillId="0" borderId="0" xfId="1" applyNumberFormat="1" applyFont="1" applyFill="1" applyBorder="1"/>
    <xf numFmtId="0" fontId="1" fillId="0" borderId="0" xfId="1" applyFont="1" applyFill="1"/>
    <xf numFmtId="0" fontId="1" fillId="0" borderId="0" xfId="1" applyFont="1" applyFill="1" applyBorder="1"/>
    <xf numFmtId="164" fontId="1" fillId="0" borderId="0" xfId="1" applyNumberFormat="1" applyFont="1" applyFill="1" applyBorder="1"/>
    <xf numFmtId="0" fontId="1" fillId="0" borderId="0" xfId="1" applyFont="1" applyFill="1" applyAlignment="1">
      <alignment vertical="center"/>
    </xf>
    <xf numFmtId="0" fontId="1" fillId="0" borderId="6" xfId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vertical="center"/>
    </xf>
    <xf numFmtId="3" fontId="1" fillId="0" borderId="5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164" fontId="1" fillId="0" borderId="5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164" fontId="1" fillId="0" borderId="4" xfId="1" applyNumberFormat="1" applyFont="1" applyFill="1" applyBorder="1" applyAlignment="1">
      <alignment horizontal="right"/>
    </xf>
    <xf numFmtId="3" fontId="1" fillId="0" borderId="5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1" fillId="0" borderId="5" xfId="1" applyFont="1" applyFill="1" applyBorder="1" applyAlignment="1">
      <alignment horizontal="left" vertical="center"/>
    </xf>
    <xf numFmtId="164" fontId="1" fillId="0" borderId="0" xfId="1" applyNumberFormat="1" applyFont="1" applyFill="1" applyAlignment="1">
      <alignment horizontal="right"/>
    </xf>
    <xf numFmtId="3" fontId="1" fillId="0" borderId="4" xfId="1" applyNumberFormat="1" applyFont="1" applyFill="1" applyBorder="1" applyAlignment="1">
      <alignment horizontal="right"/>
    </xf>
    <xf numFmtId="164" fontId="1" fillId="0" borderId="5" xfId="1" applyNumberFormat="1" applyFont="1" applyFill="1" applyBorder="1" applyAlignment="1">
      <alignment vertical="center"/>
    </xf>
    <xf numFmtId="164" fontId="1" fillId="0" borderId="4" xfId="1" applyNumberFormat="1" applyFont="1" applyFill="1" applyBorder="1" applyAlignment="1">
      <alignment vertical="center"/>
    </xf>
    <xf numFmtId="164" fontId="1" fillId="0" borderId="5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vertical="center"/>
    </xf>
    <xf numFmtId="164" fontId="1" fillId="0" borderId="5" xfId="1" applyNumberFormat="1" applyFont="1" applyFill="1" applyBorder="1" applyAlignment="1">
      <alignment horizontal="right" wrapText="1"/>
    </xf>
    <xf numFmtId="3" fontId="1" fillId="0" borderId="5" xfId="1" applyNumberFormat="1" applyFont="1" applyFill="1" applyBorder="1" applyAlignment="1">
      <alignment horizontal="right" wrapText="1"/>
    </xf>
    <xf numFmtId="3" fontId="1" fillId="0" borderId="4" xfId="1" applyNumberFormat="1" applyFont="1" applyFill="1" applyBorder="1" applyAlignment="1">
      <alignment horizontal="right" wrapText="1"/>
    </xf>
    <xf numFmtId="166" fontId="1" fillId="0" borderId="4" xfId="1" applyNumberFormat="1" applyFont="1" applyFill="1" applyBorder="1" applyAlignment="1">
      <alignment horizontal="right" wrapText="1"/>
    </xf>
    <xf numFmtId="0" fontId="1" fillId="0" borderId="0" xfId="1" applyFont="1" applyFill="1" applyAlignment="1">
      <alignment horizontal="right"/>
    </xf>
    <xf numFmtId="3" fontId="1" fillId="0" borderId="0" xfId="1" applyNumberFormat="1" applyFont="1" applyFill="1"/>
    <xf numFmtId="0" fontId="1" fillId="0" borderId="0" xfId="1" applyFont="1" applyFill="1" applyAlignment="1">
      <alignment horizontal="left"/>
    </xf>
    <xf numFmtId="166" fontId="1" fillId="0" borderId="0" xfId="1" applyNumberFormat="1" applyFont="1" applyFill="1"/>
    <xf numFmtId="0" fontId="1" fillId="0" borderId="0" xfId="1" applyFont="1" applyFill="1" applyBorder="1" applyAlignment="1">
      <alignment horizontal="right"/>
    </xf>
    <xf numFmtId="3" fontId="20" fillId="0" borderId="5" xfId="0" applyNumberFormat="1" applyFont="1" applyFill="1" applyBorder="1" applyAlignment="1">
      <alignment horizontal="right"/>
    </xf>
    <xf numFmtId="3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164" fontId="3" fillId="29" borderId="8" xfId="1" applyNumberFormat="1" applyFont="1" applyFill="1" applyBorder="1" applyAlignment="1">
      <alignment horizontal="center" vertical="center" wrapText="1"/>
    </xf>
    <xf numFmtId="3" fontId="3" fillId="29" borderId="8" xfId="1" applyNumberFormat="1" applyFont="1" applyFill="1" applyBorder="1" applyAlignment="1">
      <alignment horizontal="center" vertical="center" wrapText="1"/>
    </xf>
    <xf numFmtId="164" fontId="3" fillId="29" borderId="7" xfId="1" applyNumberFormat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vertical="center"/>
    </xf>
    <xf numFmtId="0" fontId="1" fillId="0" borderId="0" xfId="0" applyFont="1" applyFill="1" applyAlignment="1">
      <alignment horizontal="right"/>
    </xf>
    <xf numFmtId="0" fontId="1" fillId="0" borderId="4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right"/>
    </xf>
    <xf numFmtId="0" fontId="3" fillId="0" borderId="4" xfId="1" applyFont="1" applyFill="1" applyBorder="1" applyAlignment="1"/>
    <xf numFmtId="0" fontId="1" fillId="0" borderId="4" xfId="1" applyFont="1" applyFill="1" applyBorder="1" applyAlignment="1"/>
    <xf numFmtId="0" fontId="1" fillId="0" borderId="6" xfId="1" applyFont="1" applyFill="1" applyBorder="1" applyAlignment="1">
      <alignment horizontal="right"/>
    </xf>
    <xf numFmtId="0" fontId="1" fillId="0" borderId="5" xfId="1" applyFont="1" applyFill="1" applyBorder="1" applyAlignment="1"/>
    <xf numFmtId="49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1" applyFont="1" applyFill="1" applyAlignment="1"/>
    <xf numFmtId="0" fontId="1" fillId="0" borderId="0" xfId="1" applyFont="1" applyFill="1" applyBorder="1" applyAlignment="1"/>
    <xf numFmtId="1" fontId="1" fillId="0" borderId="6" xfId="1" applyNumberFormat="1" applyFont="1" applyFill="1" applyBorder="1" applyAlignment="1">
      <alignment horizontal="right"/>
    </xf>
    <xf numFmtId="0" fontId="1" fillId="0" borderId="6" xfId="1" applyFont="1" applyFill="1" applyBorder="1" applyAlignment="1"/>
    <xf numFmtId="0" fontId="1" fillId="0" borderId="5" xfId="1" applyFont="1" applyFill="1" applyBorder="1" applyAlignment="1">
      <alignment horizontal="left"/>
    </xf>
    <xf numFmtId="0" fontId="1" fillId="0" borderId="4" xfId="1" applyFont="1" applyFill="1" applyBorder="1" applyAlignment="1">
      <alignment wrapText="1"/>
    </xf>
    <xf numFmtId="3" fontId="20" fillId="0" borderId="0" xfId="0" applyNumberFormat="1" applyFont="1" applyFill="1" applyAlignment="1">
      <alignment wrapText="1"/>
    </xf>
    <xf numFmtId="49" fontId="1" fillId="0" borderId="6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/>
    <xf numFmtId="164" fontId="1" fillId="0" borderId="4" xfId="1" applyNumberFormat="1" applyFont="1" applyFill="1" applyBorder="1" applyAlignment="1"/>
    <xf numFmtId="0" fontId="1" fillId="0" borderId="6" xfId="1" applyFont="1" applyFill="1" applyBorder="1" applyAlignment="1">
      <alignment horizontal="left"/>
    </xf>
    <xf numFmtId="164" fontId="1" fillId="0" borderId="5" xfId="1" applyNumberFormat="1" applyFont="1" applyFill="1" applyBorder="1" applyAlignment="1"/>
    <xf numFmtId="3" fontId="1" fillId="0" borderId="5" xfId="1" applyNumberFormat="1" applyFont="1" applyFill="1" applyBorder="1" applyAlignment="1"/>
    <xf numFmtId="164" fontId="1" fillId="0" borderId="0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1" fillId="0" borderId="0" xfId="1" applyNumberFormat="1" applyFont="1" applyFill="1" applyAlignment="1"/>
    <xf numFmtId="164" fontId="3" fillId="0" borderId="5" xfId="1" applyNumberFormat="1" applyFont="1" applyFill="1" applyBorder="1" applyAlignment="1"/>
    <xf numFmtId="3" fontId="3" fillId="0" borderId="5" xfId="1" applyNumberFormat="1" applyFont="1" applyFill="1" applyBorder="1" applyAlignment="1"/>
    <xf numFmtId="3" fontId="19" fillId="0" borderId="5" xfId="1" applyNumberFormat="1" applyFont="1" applyFill="1" applyBorder="1" applyAlignment="1"/>
    <xf numFmtId="3" fontId="1" fillId="0" borderId="4" xfId="1" applyNumberFormat="1" applyFont="1" applyFill="1" applyBorder="1" applyAlignment="1"/>
    <xf numFmtId="3" fontId="3" fillId="0" borderId="4" xfId="1" applyNumberFormat="1" applyFont="1" applyFill="1" applyBorder="1" applyAlignment="1"/>
    <xf numFmtId="0" fontId="1" fillId="0" borderId="3" xfId="1" applyFont="1" applyFill="1" applyBorder="1" applyAlignment="1">
      <alignment horizontal="right"/>
    </xf>
    <xf numFmtId="0" fontId="1" fillId="0" borderId="2" xfId="1" applyFont="1" applyFill="1" applyBorder="1" applyAlignment="1"/>
    <xf numFmtId="3" fontId="1" fillId="0" borderId="2" xfId="1" applyNumberFormat="1" applyFont="1" applyFill="1" applyBorder="1" applyAlignment="1"/>
    <xf numFmtId="0" fontId="1" fillId="0" borderId="1" xfId="1" applyFont="1" applyFill="1" applyBorder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3" fillId="0" borderId="0" xfId="1" applyFont="1" applyFill="1" applyAlignment="1">
      <alignment horizontal="center"/>
    </xf>
    <xf numFmtId="0" fontId="3" fillId="29" borderId="9" xfId="1" applyFont="1" applyFill="1" applyBorder="1" applyAlignment="1">
      <alignment horizontal="center" vertical="center" wrapText="1"/>
    </xf>
    <xf numFmtId="0" fontId="3" fillId="29" borderId="8" xfId="1" applyFont="1" applyFill="1" applyBorder="1" applyAlignment="1">
      <alignment horizontal="center" vertical="center" wrapText="1"/>
    </xf>
    <xf numFmtId="164" fontId="3" fillId="29" borderId="7" xfId="1" applyNumberFormat="1" applyFont="1" applyFill="1" applyBorder="1" applyAlignment="1">
      <alignment horizontal="center" vertical="center" wrapText="1"/>
    </xf>
    <xf numFmtId="0" fontId="3" fillId="29" borderId="10" xfId="1" applyFont="1" applyFill="1" applyBorder="1" applyAlignment="1">
      <alignment horizontal="center" vertical="center" wrapText="1"/>
    </xf>
    <xf numFmtId="164" fontId="3" fillId="29" borderId="9" xfId="1" applyNumberFormat="1" applyFont="1" applyFill="1" applyBorder="1" applyAlignment="1">
      <alignment horizontal="center" vertical="center" wrapText="1"/>
    </xf>
    <xf numFmtId="164" fontId="3" fillId="29" borderId="10" xfId="1" applyNumberFormat="1" applyFont="1" applyFill="1" applyBorder="1" applyAlignment="1">
      <alignment horizontal="center" vertical="center" wrapText="1"/>
    </xf>
  </cellXfs>
  <cellStyles count="101">
    <cellStyle name="20% - Accent1" xfId="2"/>
    <cellStyle name="20% - Accent1 2" xfId="44"/>
    <cellStyle name="20% - Accent2" xfId="3"/>
    <cellStyle name="20% - Accent2 2" xfId="45"/>
    <cellStyle name="20% - Accent3" xfId="4"/>
    <cellStyle name="20% - Accent3 2" xfId="46"/>
    <cellStyle name="20% - Accent4" xfId="5"/>
    <cellStyle name="20% - Accent4 2" xfId="47"/>
    <cellStyle name="20% - Accent5" xfId="6"/>
    <cellStyle name="20% - Accent5 2" xfId="48"/>
    <cellStyle name="20% - Accent6" xfId="7"/>
    <cellStyle name="20% - Accent6 2" xfId="49"/>
    <cellStyle name="20% - Énfasis1 2" xfId="50"/>
    <cellStyle name="20% - Énfasis2 2" xfId="51"/>
    <cellStyle name="20% - Énfasis3 2" xfId="52"/>
    <cellStyle name="20% - Énfasis4 2" xfId="53"/>
    <cellStyle name="20% - Énfasis5 2" xfId="54"/>
    <cellStyle name="20% - Énfasis6 2" xfId="55"/>
    <cellStyle name="40% - Accent1" xfId="8"/>
    <cellStyle name="40% - Accent1 2" xfId="56"/>
    <cellStyle name="40% - Accent2" xfId="9"/>
    <cellStyle name="40% - Accent2 2" xfId="57"/>
    <cellStyle name="40% - Accent3" xfId="10"/>
    <cellStyle name="40% - Accent3 2" xfId="58"/>
    <cellStyle name="40% - Accent4" xfId="11"/>
    <cellStyle name="40% - Accent4 2" xfId="59"/>
    <cellStyle name="40% - Accent5" xfId="12"/>
    <cellStyle name="40% - Accent5 2" xfId="60"/>
    <cellStyle name="40% - Accent6" xfId="13"/>
    <cellStyle name="40% - Accent6 2" xfId="61"/>
    <cellStyle name="40% - Énfasis1 2" xfId="62"/>
    <cellStyle name="40% - Énfasis2 2" xfId="63"/>
    <cellStyle name="40% - Énfasis3 2" xfId="64"/>
    <cellStyle name="40% - Énfasis4 2" xfId="65"/>
    <cellStyle name="40% - Énfasis5 2" xfId="66"/>
    <cellStyle name="40% - Énfasis6 2" xfId="67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60% - Énfasis1 2" xfId="68"/>
    <cellStyle name="60% - Énfasis2 2" xfId="69"/>
    <cellStyle name="60% - Énfasis3 2" xfId="70"/>
    <cellStyle name="60% - Énfasis4 2" xfId="71"/>
    <cellStyle name="60% - Énfasis5 2" xfId="72"/>
    <cellStyle name="60% - Énfasis6 2" xfId="73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Buena 2" xfId="74"/>
    <cellStyle name="Calculation" xfId="27"/>
    <cellStyle name="Cálculo 2" xfId="75"/>
    <cellStyle name="Celda de comprobación 2" xfId="76"/>
    <cellStyle name="Celda vinculada 2" xfId="77"/>
    <cellStyle name="Check Cell" xfId="28"/>
    <cellStyle name="Encabezado 4 2" xfId="78"/>
    <cellStyle name="Énfasis1 2" xfId="79"/>
    <cellStyle name="Énfasis2 2" xfId="80"/>
    <cellStyle name="Énfasis3 2" xfId="81"/>
    <cellStyle name="Énfasis4 2" xfId="82"/>
    <cellStyle name="Énfasis5 2" xfId="83"/>
    <cellStyle name="Énfasis6 2" xfId="84"/>
    <cellStyle name="Entrada 2" xfId="85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correcto 2" xfId="86"/>
    <cellStyle name="Input" xfId="36"/>
    <cellStyle name="Linked Cell" xfId="37"/>
    <cellStyle name="Neutral 2" xfId="87"/>
    <cellStyle name="Normal" xfId="0" builtinId="0"/>
    <cellStyle name="Normal 2" xfId="1"/>
    <cellStyle name="Normal 2 2" xfId="43"/>
    <cellStyle name="Normal 3" xfId="88"/>
    <cellStyle name="Normal 3 2" xfId="89"/>
    <cellStyle name="Normal 4" xfId="90"/>
    <cellStyle name="Normal 5" xfId="38"/>
    <cellStyle name="Notas 2" xfId="91"/>
    <cellStyle name="Note" xfId="39"/>
    <cellStyle name="Note 2" xfId="92"/>
    <cellStyle name="Output" xfId="40"/>
    <cellStyle name="Salida 2" xfId="93"/>
    <cellStyle name="Texto de advertencia 2" xfId="94"/>
    <cellStyle name="Texto explicativo 2" xfId="95"/>
    <cellStyle name="Title" xfId="41"/>
    <cellStyle name="Título 1 2" xfId="96"/>
    <cellStyle name="Título 2 2" xfId="97"/>
    <cellStyle name="Título 3 2" xfId="98"/>
    <cellStyle name="Título 4" xfId="99"/>
    <cellStyle name="Total 2" xfId="100"/>
    <cellStyle name="Warning Text" xfId="42"/>
  </cellStyles>
  <dxfs count="0"/>
  <tableStyles count="0" defaultTableStyle="TableStyleMedium2" defaultPivotStyle="PivotStyleMedium9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2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9.85546875" style="12" customWidth="1"/>
    <col min="2" max="2" width="38.7109375" style="12" customWidth="1"/>
    <col min="3" max="4" width="8.7109375" style="12" customWidth="1"/>
    <col min="5" max="5" width="8.7109375" style="37" customWidth="1"/>
    <col min="6" max="7" width="8.7109375" style="12" customWidth="1"/>
    <col min="8" max="8" width="8.7109375" style="13" customWidth="1"/>
    <col min="9" max="197" width="11.42578125" style="12"/>
    <col min="198" max="198" width="10.28515625" style="12" customWidth="1"/>
    <col min="199" max="199" width="38.7109375" style="12" customWidth="1"/>
    <col min="200" max="205" width="8.7109375" style="12" customWidth="1"/>
    <col min="206" max="206" width="11.42578125" style="12"/>
    <col min="207" max="207" width="5.7109375" style="12" customWidth="1"/>
    <col min="208" max="453" width="11.42578125" style="12"/>
    <col min="454" max="454" width="10.28515625" style="12" customWidth="1"/>
    <col min="455" max="455" width="38.7109375" style="12" customWidth="1"/>
    <col min="456" max="461" width="8.7109375" style="12" customWidth="1"/>
    <col min="462" max="462" width="11.42578125" style="12"/>
    <col min="463" max="463" width="5.7109375" style="12" customWidth="1"/>
    <col min="464" max="709" width="11.42578125" style="12"/>
    <col min="710" max="710" width="10.28515625" style="12" customWidth="1"/>
    <col min="711" max="711" width="38.7109375" style="12" customWidth="1"/>
    <col min="712" max="717" width="8.7109375" style="12" customWidth="1"/>
    <col min="718" max="718" width="11.42578125" style="12"/>
    <col min="719" max="719" width="5.7109375" style="12" customWidth="1"/>
    <col min="720" max="965" width="11.42578125" style="12"/>
    <col min="966" max="966" width="10.28515625" style="12" customWidth="1"/>
    <col min="967" max="967" width="38.7109375" style="12" customWidth="1"/>
    <col min="968" max="973" width="8.7109375" style="12" customWidth="1"/>
    <col min="974" max="974" width="11.42578125" style="12"/>
    <col min="975" max="975" width="5.7109375" style="12" customWidth="1"/>
    <col min="976" max="1221" width="11.42578125" style="12"/>
    <col min="1222" max="1222" width="10.28515625" style="12" customWidth="1"/>
    <col min="1223" max="1223" width="38.7109375" style="12" customWidth="1"/>
    <col min="1224" max="1229" width="8.7109375" style="12" customWidth="1"/>
    <col min="1230" max="1230" width="11.42578125" style="12"/>
    <col min="1231" max="1231" width="5.7109375" style="12" customWidth="1"/>
    <col min="1232" max="1477" width="11.42578125" style="12"/>
    <col min="1478" max="1478" width="10.28515625" style="12" customWidth="1"/>
    <col min="1479" max="1479" width="38.7109375" style="12" customWidth="1"/>
    <col min="1480" max="1485" width="8.7109375" style="12" customWidth="1"/>
    <col min="1486" max="1486" width="11.42578125" style="12"/>
    <col min="1487" max="1487" width="5.7109375" style="12" customWidth="1"/>
    <col min="1488" max="1733" width="11.42578125" style="12"/>
    <col min="1734" max="1734" width="10.28515625" style="12" customWidth="1"/>
    <col min="1735" max="1735" width="38.7109375" style="12" customWidth="1"/>
    <col min="1736" max="1741" width="8.7109375" style="12" customWidth="1"/>
    <col min="1742" max="1742" width="11.42578125" style="12"/>
    <col min="1743" max="1743" width="5.7109375" style="12" customWidth="1"/>
    <col min="1744" max="1989" width="11.42578125" style="12"/>
    <col min="1990" max="1990" width="10.28515625" style="12" customWidth="1"/>
    <col min="1991" max="1991" width="38.7109375" style="12" customWidth="1"/>
    <col min="1992" max="1997" width="8.7109375" style="12" customWidth="1"/>
    <col min="1998" max="1998" width="11.42578125" style="12"/>
    <col min="1999" max="1999" width="5.7109375" style="12" customWidth="1"/>
    <col min="2000" max="2245" width="11.42578125" style="12"/>
    <col min="2246" max="2246" width="10.28515625" style="12" customWidth="1"/>
    <col min="2247" max="2247" width="38.7109375" style="12" customWidth="1"/>
    <col min="2248" max="2253" width="8.7109375" style="12" customWidth="1"/>
    <col min="2254" max="2254" width="11.42578125" style="12"/>
    <col min="2255" max="2255" width="5.7109375" style="12" customWidth="1"/>
    <col min="2256" max="2501" width="11.42578125" style="12"/>
    <col min="2502" max="2502" width="10.28515625" style="12" customWidth="1"/>
    <col min="2503" max="2503" width="38.7109375" style="12" customWidth="1"/>
    <col min="2504" max="2509" width="8.7109375" style="12" customWidth="1"/>
    <col min="2510" max="2510" width="11.42578125" style="12"/>
    <col min="2511" max="2511" width="5.7109375" style="12" customWidth="1"/>
    <col min="2512" max="2757" width="11.42578125" style="12"/>
    <col min="2758" max="2758" width="10.28515625" style="12" customWidth="1"/>
    <col min="2759" max="2759" width="38.7109375" style="12" customWidth="1"/>
    <col min="2760" max="2765" width="8.7109375" style="12" customWidth="1"/>
    <col min="2766" max="2766" width="11.42578125" style="12"/>
    <col min="2767" max="2767" width="5.7109375" style="12" customWidth="1"/>
    <col min="2768" max="3013" width="11.42578125" style="12"/>
    <col min="3014" max="3014" width="10.28515625" style="12" customWidth="1"/>
    <col min="3015" max="3015" width="38.7109375" style="12" customWidth="1"/>
    <col min="3016" max="3021" width="8.7109375" style="12" customWidth="1"/>
    <col min="3022" max="3022" width="11.42578125" style="12"/>
    <col min="3023" max="3023" width="5.7109375" style="12" customWidth="1"/>
    <col min="3024" max="3269" width="11.42578125" style="12"/>
    <col min="3270" max="3270" width="10.28515625" style="12" customWidth="1"/>
    <col min="3271" max="3271" width="38.7109375" style="12" customWidth="1"/>
    <col min="3272" max="3277" width="8.7109375" style="12" customWidth="1"/>
    <col min="3278" max="3278" width="11.42578125" style="12"/>
    <col min="3279" max="3279" width="5.7109375" style="12" customWidth="1"/>
    <col min="3280" max="3525" width="11.42578125" style="12"/>
    <col min="3526" max="3526" width="10.28515625" style="12" customWidth="1"/>
    <col min="3527" max="3527" width="38.7109375" style="12" customWidth="1"/>
    <col min="3528" max="3533" width="8.7109375" style="12" customWidth="1"/>
    <col min="3534" max="3534" width="11.42578125" style="12"/>
    <col min="3535" max="3535" width="5.7109375" style="12" customWidth="1"/>
    <col min="3536" max="3781" width="11.42578125" style="12"/>
    <col min="3782" max="3782" width="10.28515625" style="12" customWidth="1"/>
    <col min="3783" max="3783" width="38.7109375" style="12" customWidth="1"/>
    <col min="3784" max="3789" width="8.7109375" style="12" customWidth="1"/>
    <col min="3790" max="3790" width="11.42578125" style="12"/>
    <col min="3791" max="3791" width="5.7109375" style="12" customWidth="1"/>
    <col min="3792" max="4037" width="11.42578125" style="12"/>
    <col min="4038" max="4038" width="10.28515625" style="12" customWidth="1"/>
    <col min="4039" max="4039" width="38.7109375" style="12" customWidth="1"/>
    <col min="4040" max="4045" width="8.7109375" style="12" customWidth="1"/>
    <col min="4046" max="4046" width="11.42578125" style="12"/>
    <col min="4047" max="4047" width="5.7109375" style="12" customWidth="1"/>
    <col min="4048" max="4293" width="11.42578125" style="12"/>
    <col min="4294" max="4294" width="10.28515625" style="12" customWidth="1"/>
    <col min="4295" max="4295" width="38.7109375" style="12" customWidth="1"/>
    <col min="4296" max="4301" width="8.7109375" style="12" customWidth="1"/>
    <col min="4302" max="4302" width="11.42578125" style="12"/>
    <col min="4303" max="4303" width="5.7109375" style="12" customWidth="1"/>
    <col min="4304" max="4549" width="11.42578125" style="12"/>
    <col min="4550" max="4550" width="10.28515625" style="12" customWidth="1"/>
    <col min="4551" max="4551" width="38.7109375" style="12" customWidth="1"/>
    <col min="4552" max="4557" width="8.7109375" style="12" customWidth="1"/>
    <col min="4558" max="4558" width="11.42578125" style="12"/>
    <col min="4559" max="4559" width="5.7109375" style="12" customWidth="1"/>
    <col min="4560" max="4805" width="11.42578125" style="12"/>
    <col min="4806" max="4806" width="10.28515625" style="12" customWidth="1"/>
    <col min="4807" max="4807" width="38.7109375" style="12" customWidth="1"/>
    <col min="4808" max="4813" width="8.7109375" style="12" customWidth="1"/>
    <col min="4814" max="4814" width="11.42578125" style="12"/>
    <col min="4815" max="4815" width="5.7109375" style="12" customWidth="1"/>
    <col min="4816" max="5061" width="11.42578125" style="12"/>
    <col min="5062" max="5062" width="10.28515625" style="12" customWidth="1"/>
    <col min="5063" max="5063" width="38.7109375" style="12" customWidth="1"/>
    <col min="5064" max="5069" width="8.7109375" style="12" customWidth="1"/>
    <col min="5070" max="5070" width="11.42578125" style="12"/>
    <col min="5071" max="5071" width="5.7109375" style="12" customWidth="1"/>
    <col min="5072" max="5317" width="11.42578125" style="12"/>
    <col min="5318" max="5318" width="10.28515625" style="12" customWidth="1"/>
    <col min="5319" max="5319" width="38.7109375" style="12" customWidth="1"/>
    <col min="5320" max="5325" width="8.7109375" style="12" customWidth="1"/>
    <col min="5326" max="5326" width="11.42578125" style="12"/>
    <col min="5327" max="5327" width="5.7109375" style="12" customWidth="1"/>
    <col min="5328" max="5573" width="11.42578125" style="12"/>
    <col min="5574" max="5574" width="10.28515625" style="12" customWidth="1"/>
    <col min="5575" max="5575" width="38.7109375" style="12" customWidth="1"/>
    <col min="5576" max="5581" width="8.7109375" style="12" customWidth="1"/>
    <col min="5582" max="5582" width="11.42578125" style="12"/>
    <col min="5583" max="5583" width="5.7109375" style="12" customWidth="1"/>
    <col min="5584" max="5829" width="11.42578125" style="12"/>
    <col min="5830" max="5830" width="10.28515625" style="12" customWidth="1"/>
    <col min="5831" max="5831" width="38.7109375" style="12" customWidth="1"/>
    <col min="5832" max="5837" width="8.7109375" style="12" customWidth="1"/>
    <col min="5838" max="5838" width="11.42578125" style="12"/>
    <col min="5839" max="5839" width="5.7109375" style="12" customWidth="1"/>
    <col min="5840" max="6085" width="11.42578125" style="12"/>
    <col min="6086" max="6086" width="10.28515625" style="12" customWidth="1"/>
    <col min="6087" max="6087" width="38.7109375" style="12" customWidth="1"/>
    <col min="6088" max="6093" width="8.7109375" style="12" customWidth="1"/>
    <col min="6094" max="6094" width="11.42578125" style="12"/>
    <col min="6095" max="6095" width="5.7109375" style="12" customWidth="1"/>
    <col min="6096" max="6341" width="11.42578125" style="12"/>
    <col min="6342" max="6342" width="10.28515625" style="12" customWidth="1"/>
    <col min="6343" max="6343" width="38.7109375" style="12" customWidth="1"/>
    <col min="6344" max="6349" width="8.7109375" style="12" customWidth="1"/>
    <col min="6350" max="6350" width="11.42578125" style="12"/>
    <col min="6351" max="6351" width="5.7109375" style="12" customWidth="1"/>
    <col min="6352" max="6597" width="11.42578125" style="12"/>
    <col min="6598" max="6598" width="10.28515625" style="12" customWidth="1"/>
    <col min="6599" max="6599" width="38.7109375" style="12" customWidth="1"/>
    <col min="6600" max="6605" width="8.7109375" style="12" customWidth="1"/>
    <col min="6606" max="6606" width="11.42578125" style="12"/>
    <col min="6607" max="6607" width="5.7109375" style="12" customWidth="1"/>
    <col min="6608" max="6853" width="11.42578125" style="12"/>
    <col min="6854" max="6854" width="10.28515625" style="12" customWidth="1"/>
    <col min="6855" max="6855" width="38.7109375" style="12" customWidth="1"/>
    <col min="6856" max="6861" width="8.7109375" style="12" customWidth="1"/>
    <col min="6862" max="6862" width="11.42578125" style="12"/>
    <col min="6863" max="6863" width="5.7109375" style="12" customWidth="1"/>
    <col min="6864" max="7109" width="11.42578125" style="12"/>
    <col min="7110" max="7110" width="10.28515625" style="12" customWidth="1"/>
    <col min="7111" max="7111" width="38.7109375" style="12" customWidth="1"/>
    <col min="7112" max="7117" width="8.7109375" style="12" customWidth="1"/>
    <col min="7118" max="7118" width="11.42578125" style="12"/>
    <col min="7119" max="7119" width="5.7109375" style="12" customWidth="1"/>
    <col min="7120" max="7365" width="11.42578125" style="12"/>
    <col min="7366" max="7366" width="10.28515625" style="12" customWidth="1"/>
    <col min="7367" max="7367" width="38.7109375" style="12" customWidth="1"/>
    <col min="7368" max="7373" width="8.7109375" style="12" customWidth="1"/>
    <col min="7374" max="7374" width="11.42578125" style="12"/>
    <col min="7375" max="7375" width="5.7109375" style="12" customWidth="1"/>
    <col min="7376" max="7621" width="11.42578125" style="12"/>
    <col min="7622" max="7622" width="10.28515625" style="12" customWidth="1"/>
    <col min="7623" max="7623" width="38.7109375" style="12" customWidth="1"/>
    <col min="7624" max="7629" width="8.7109375" style="12" customWidth="1"/>
    <col min="7630" max="7630" width="11.42578125" style="12"/>
    <col min="7631" max="7631" width="5.7109375" style="12" customWidth="1"/>
    <col min="7632" max="7877" width="11.42578125" style="12"/>
    <col min="7878" max="7878" width="10.28515625" style="12" customWidth="1"/>
    <col min="7879" max="7879" width="38.7109375" style="12" customWidth="1"/>
    <col min="7880" max="7885" width="8.7109375" style="12" customWidth="1"/>
    <col min="7886" max="7886" width="11.42578125" style="12"/>
    <col min="7887" max="7887" width="5.7109375" style="12" customWidth="1"/>
    <col min="7888" max="8133" width="11.42578125" style="12"/>
    <col min="8134" max="8134" width="10.28515625" style="12" customWidth="1"/>
    <col min="8135" max="8135" width="38.7109375" style="12" customWidth="1"/>
    <col min="8136" max="8141" width="8.7109375" style="12" customWidth="1"/>
    <col min="8142" max="8142" width="11.42578125" style="12"/>
    <col min="8143" max="8143" width="5.7109375" style="12" customWidth="1"/>
    <col min="8144" max="8389" width="11.42578125" style="12"/>
    <col min="8390" max="8390" width="10.28515625" style="12" customWidth="1"/>
    <col min="8391" max="8391" width="38.7109375" style="12" customWidth="1"/>
    <col min="8392" max="8397" width="8.7109375" style="12" customWidth="1"/>
    <col min="8398" max="8398" width="11.42578125" style="12"/>
    <col min="8399" max="8399" width="5.7109375" style="12" customWidth="1"/>
    <col min="8400" max="8645" width="11.42578125" style="12"/>
    <col min="8646" max="8646" width="10.28515625" style="12" customWidth="1"/>
    <col min="8647" max="8647" width="38.7109375" style="12" customWidth="1"/>
    <col min="8648" max="8653" width="8.7109375" style="12" customWidth="1"/>
    <col min="8654" max="8654" width="11.42578125" style="12"/>
    <col min="8655" max="8655" width="5.7109375" style="12" customWidth="1"/>
    <col min="8656" max="8901" width="11.42578125" style="12"/>
    <col min="8902" max="8902" width="10.28515625" style="12" customWidth="1"/>
    <col min="8903" max="8903" width="38.7109375" style="12" customWidth="1"/>
    <col min="8904" max="8909" width="8.7109375" style="12" customWidth="1"/>
    <col min="8910" max="8910" width="11.42578125" style="12"/>
    <col min="8911" max="8911" width="5.7109375" style="12" customWidth="1"/>
    <col min="8912" max="9157" width="11.42578125" style="12"/>
    <col min="9158" max="9158" width="10.28515625" style="12" customWidth="1"/>
    <col min="9159" max="9159" width="38.7109375" style="12" customWidth="1"/>
    <col min="9160" max="9165" width="8.7109375" style="12" customWidth="1"/>
    <col min="9166" max="9166" width="11.42578125" style="12"/>
    <col min="9167" max="9167" width="5.7109375" style="12" customWidth="1"/>
    <col min="9168" max="9413" width="11.42578125" style="12"/>
    <col min="9414" max="9414" width="10.28515625" style="12" customWidth="1"/>
    <col min="9415" max="9415" width="38.7109375" style="12" customWidth="1"/>
    <col min="9416" max="9421" width="8.7109375" style="12" customWidth="1"/>
    <col min="9422" max="9422" width="11.42578125" style="12"/>
    <col min="9423" max="9423" width="5.7109375" style="12" customWidth="1"/>
    <col min="9424" max="9669" width="11.42578125" style="12"/>
    <col min="9670" max="9670" width="10.28515625" style="12" customWidth="1"/>
    <col min="9671" max="9671" width="38.7109375" style="12" customWidth="1"/>
    <col min="9672" max="9677" width="8.7109375" style="12" customWidth="1"/>
    <col min="9678" max="9678" width="11.42578125" style="12"/>
    <col min="9679" max="9679" width="5.7109375" style="12" customWidth="1"/>
    <col min="9680" max="9925" width="11.42578125" style="12"/>
    <col min="9926" max="9926" width="10.28515625" style="12" customWidth="1"/>
    <col min="9927" max="9927" width="38.7109375" style="12" customWidth="1"/>
    <col min="9928" max="9933" width="8.7109375" style="12" customWidth="1"/>
    <col min="9934" max="9934" width="11.42578125" style="12"/>
    <col min="9935" max="9935" width="5.7109375" style="12" customWidth="1"/>
    <col min="9936" max="10181" width="11.42578125" style="12"/>
    <col min="10182" max="10182" width="10.28515625" style="12" customWidth="1"/>
    <col min="10183" max="10183" width="38.7109375" style="12" customWidth="1"/>
    <col min="10184" max="10189" width="8.7109375" style="12" customWidth="1"/>
    <col min="10190" max="10190" width="11.42578125" style="12"/>
    <col min="10191" max="10191" width="5.7109375" style="12" customWidth="1"/>
    <col min="10192" max="10437" width="11.42578125" style="12"/>
    <col min="10438" max="10438" width="10.28515625" style="12" customWidth="1"/>
    <col min="10439" max="10439" width="38.7109375" style="12" customWidth="1"/>
    <col min="10440" max="10445" width="8.7109375" style="12" customWidth="1"/>
    <col min="10446" max="10446" width="11.42578125" style="12"/>
    <col min="10447" max="10447" width="5.7109375" style="12" customWidth="1"/>
    <col min="10448" max="10693" width="11.42578125" style="12"/>
    <col min="10694" max="10694" width="10.28515625" style="12" customWidth="1"/>
    <col min="10695" max="10695" width="38.7109375" style="12" customWidth="1"/>
    <col min="10696" max="10701" width="8.7109375" style="12" customWidth="1"/>
    <col min="10702" max="10702" width="11.42578125" style="12"/>
    <col min="10703" max="10703" width="5.7109375" style="12" customWidth="1"/>
    <col min="10704" max="10949" width="11.42578125" style="12"/>
    <col min="10950" max="10950" width="10.28515625" style="12" customWidth="1"/>
    <col min="10951" max="10951" width="38.7109375" style="12" customWidth="1"/>
    <col min="10952" max="10957" width="8.7109375" style="12" customWidth="1"/>
    <col min="10958" max="10958" width="11.42578125" style="12"/>
    <col min="10959" max="10959" width="5.7109375" style="12" customWidth="1"/>
    <col min="10960" max="11205" width="11.42578125" style="12"/>
    <col min="11206" max="11206" width="10.28515625" style="12" customWidth="1"/>
    <col min="11207" max="11207" width="38.7109375" style="12" customWidth="1"/>
    <col min="11208" max="11213" width="8.7109375" style="12" customWidth="1"/>
    <col min="11214" max="11214" width="11.42578125" style="12"/>
    <col min="11215" max="11215" width="5.7109375" style="12" customWidth="1"/>
    <col min="11216" max="11461" width="11.42578125" style="12"/>
    <col min="11462" max="11462" width="10.28515625" style="12" customWidth="1"/>
    <col min="11463" max="11463" width="38.7109375" style="12" customWidth="1"/>
    <col min="11464" max="11469" width="8.7109375" style="12" customWidth="1"/>
    <col min="11470" max="11470" width="11.42578125" style="12"/>
    <col min="11471" max="11471" width="5.7109375" style="12" customWidth="1"/>
    <col min="11472" max="11717" width="11.42578125" style="12"/>
    <col min="11718" max="11718" width="10.28515625" style="12" customWidth="1"/>
    <col min="11719" max="11719" width="38.7109375" style="12" customWidth="1"/>
    <col min="11720" max="11725" width="8.7109375" style="12" customWidth="1"/>
    <col min="11726" max="11726" width="11.42578125" style="12"/>
    <col min="11727" max="11727" width="5.7109375" style="12" customWidth="1"/>
    <col min="11728" max="11973" width="11.42578125" style="12"/>
    <col min="11974" max="11974" width="10.28515625" style="12" customWidth="1"/>
    <col min="11975" max="11975" width="38.7109375" style="12" customWidth="1"/>
    <col min="11976" max="11981" width="8.7109375" style="12" customWidth="1"/>
    <col min="11982" max="11982" width="11.42578125" style="12"/>
    <col min="11983" max="11983" width="5.7109375" style="12" customWidth="1"/>
    <col min="11984" max="12229" width="11.42578125" style="12"/>
    <col min="12230" max="12230" width="10.28515625" style="12" customWidth="1"/>
    <col min="12231" max="12231" width="38.7109375" style="12" customWidth="1"/>
    <col min="12232" max="12237" width="8.7109375" style="12" customWidth="1"/>
    <col min="12238" max="12238" width="11.42578125" style="12"/>
    <col min="12239" max="12239" width="5.7109375" style="12" customWidth="1"/>
    <col min="12240" max="12485" width="11.42578125" style="12"/>
    <col min="12486" max="12486" width="10.28515625" style="12" customWidth="1"/>
    <col min="12487" max="12487" width="38.7109375" style="12" customWidth="1"/>
    <col min="12488" max="12493" width="8.7109375" style="12" customWidth="1"/>
    <col min="12494" max="12494" width="11.42578125" style="12"/>
    <col min="12495" max="12495" width="5.7109375" style="12" customWidth="1"/>
    <col min="12496" max="12741" width="11.42578125" style="12"/>
    <col min="12742" max="12742" width="10.28515625" style="12" customWidth="1"/>
    <col min="12743" max="12743" width="38.7109375" style="12" customWidth="1"/>
    <col min="12744" max="12749" width="8.7109375" style="12" customWidth="1"/>
    <col min="12750" max="12750" width="11.42578125" style="12"/>
    <col min="12751" max="12751" width="5.7109375" style="12" customWidth="1"/>
    <col min="12752" max="12997" width="11.42578125" style="12"/>
    <col min="12998" max="12998" width="10.28515625" style="12" customWidth="1"/>
    <col min="12999" max="12999" width="38.7109375" style="12" customWidth="1"/>
    <col min="13000" max="13005" width="8.7109375" style="12" customWidth="1"/>
    <col min="13006" max="13006" width="11.42578125" style="12"/>
    <col min="13007" max="13007" width="5.7109375" style="12" customWidth="1"/>
    <col min="13008" max="13253" width="11.42578125" style="12"/>
    <col min="13254" max="13254" width="10.28515625" style="12" customWidth="1"/>
    <col min="13255" max="13255" width="38.7109375" style="12" customWidth="1"/>
    <col min="13256" max="13261" width="8.7109375" style="12" customWidth="1"/>
    <col min="13262" max="13262" width="11.42578125" style="12"/>
    <col min="13263" max="13263" width="5.7109375" style="12" customWidth="1"/>
    <col min="13264" max="13509" width="11.42578125" style="12"/>
    <col min="13510" max="13510" width="10.28515625" style="12" customWidth="1"/>
    <col min="13511" max="13511" width="38.7109375" style="12" customWidth="1"/>
    <col min="13512" max="13517" width="8.7109375" style="12" customWidth="1"/>
    <col min="13518" max="13518" width="11.42578125" style="12"/>
    <col min="13519" max="13519" width="5.7109375" style="12" customWidth="1"/>
    <col min="13520" max="13765" width="11.42578125" style="12"/>
    <col min="13766" max="13766" width="10.28515625" style="12" customWidth="1"/>
    <col min="13767" max="13767" width="38.7109375" style="12" customWidth="1"/>
    <col min="13768" max="13773" width="8.7109375" style="12" customWidth="1"/>
    <col min="13774" max="13774" width="11.42578125" style="12"/>
    <col min="13775" max="13775" width="5.7109375" style="12" customWidth="1"/>
    <col min="13776" max="14021" width="11.42578125" style="12"/>
    <col min="14022" max="14022" width="10.28515625" style="12" customWidth="1"/>
    <col min="14023" max="14023" width="38.7109375" style="12" customWidth="1"/>
    <col min="14024" max="14029" width="8.7109375" style="12" customWidth="1"/>
    <col min="14030" max="14030" width="11.42578125" style="12"/>
    <col min="14031" max="14031" width="5.7109375" style="12" customWidth="1"/>
    <col min="14032" max="14277" width="11.42578125" style="12"/>
    <col min="14278" max="14278" width="10.28515625" style="12" customWidth="1"/>
    <col min="14279" max="14279" width="38.7109375" style="12" customWidth="1"/>
    <col min="14280" max="14285" width="8.7109375" style="12" customWidth="1"/>
    <col min="14286" max="14286" width="11.42578125" style="12"/>
    <col min="14287" max="14287" width="5.7109375" style="12" customWidth="1"/>
    <col min="14288" max="14533" width="11.42578125" style="12"/>
    <col min="14534" max="14534" width="10.28515625" style="12" customWidth="1"/>
    <col min="14535" max="14535" width="38.7109375" style="12" customWidth="1"/>
    <col min="14536" max="14541" width="8.7109375" style="12" customWidth="1"/>
    <col min="14542" max="14542" width="11.42578125" style="12"/>
    <col min="14543" max="14543" width="5.7109375" style="12" customWidth="1"/>
    <col min="14544" max="14789" width="11.42578125" style="12"/>
    <col min="14790" max="14790" width="10.28515625" style="12" customWidth="1"/>
    <col min="14791" max="14791" width="38.7109375" style="12" customWidth="1"/>
    <col min="14792" max="14797" width="8.7109375" style="12" customWidth="1"/>
    <col min="14798" max="14798" width="11.42578125" style="12"/>
    <col min="14799" max="14799" width="5.7109375" style="12" customWidth="1"/>
    <col min="14800" max="15045" width="11.42578125" style="12"/>
    <col min="15046" max="15046" width="10.28515625" style="12" customWidth="1"/>
    <col min="15047" max="15047" width="38.7109375" style="12" customWidth="1"/>
    <col min="15048" max="15053" width="8.7109375" style="12" customWidth="1"/>
    <col min="15054" max="15054" width="11.42578125" style="12"/>
    <col min="15055" max="15055" width="5.7109375" style="12" customWidth="1"/>
    <col min="15056" max="15301" width="11.42578125" style="12"/>
    <col min="15302" max="15302" width="10.28515625" style="12" customWidth="1"/>
    <col min="15303" max="15303" width="38.7109375" style="12" customWidth="1"/>
    <col min="15304" max="15309" width="8.7109375" style="12" customWidth="1"/>
    <col min="15310" max="15310" width="11.42578125" style="12"/>
    <col min="15311" max="15311" width="5.7109375" style="12" customWidth="1"/>
    <col min="15312" max="15557" width="11.42578125" style="12"/>
    <col min="15558" max="15558" width="10.28515625" style="12" customWidth="1"/>
    <col min="15559" max="15559" width="38.7109375" style="12" customWidth="1"/>
    <col min="15560" max="15565" width="8.7109375" style="12" customWidth="1"/>
    <col min="15566" max="15566" width="11.42578125" style="12"/>
    <col min="15567" max="15567" width="5.7109375" style="12" customWidth="1"/>
    <col min="15568" max="15813" width="11.42578125" style="12"/>
    <col min="15814" max="15814" width="10.28515625" style="12" customWidth="1"/>
    <col min="15815" max="15815" width="38.7109375" style="12" customWidth="1"/>
    <col min="15816" max="15821" width="8.7109375" style="12" customWidth="1"/>
    <col min="15822" max="15822" width="11.42578125" style="12"/>
    <col min="15823" max="15823" width="5.7109375" style="12" customWidth="1"/>
    <col min="15824" max="16069" width="11.42578125" style="12"/>
    <col min="16070" max="16070" width="10.28515625" style="12" customWidth="1"/>
    <col min="16071" max="16071" width="38.7109375" style="12" customWidth="1"/>
    <col min="16072" max="16077" width="8.7109375" style="12" customWidth="1"/>
    <col min="16078" max="16078" width="11.42578125" style="12"/>
    <col min="16079" max="16079" width="5.7109375" style="12" customWidth="1"/>
    <col min="16080" max="16384" width="11.42578125" style="12"/>
  </cols>
  <sheetData>
    <row r="1" spans="1:8" x14ac:dyDescent="0.2">
      <c r="A1" s="85" t="s">
        <v>64</v>
      </c>
      <c r="B1" s="85"/>
      <c r="C1" s="85"/>
      <c r="D1" s="85"/>
      <c r="E1" s="85"/>
      <c r="F1" s="85"/>
      <c r="G1" s="85"/>
      <c r="H1" s="85"/>
    </row>
    <row r="2" spans="1:8" x14ac:dyDescent="0.2">
      <c r="A2" s="85" t="s">
        <v>29</v>
      </c>
      <c r="B2" s="85"/>
      <c r="C2" s="85"/>
      <c r="D2" s="85"/>
      <c r="E2" s="85"/>
      <c r="F2" s="85"/>
      <c r="G2" s="85"/>
      <c r="H2" s="85"/>
    </row>
    <row r="3" spans="1:8" x14ac:dyDescent="0.2">
      <c r="C3" s="14"/>
      <c r="D3" s="14"/>
      <c r="E3" s="11"/>
      <c r="F3" s="14"/>
      <c r="G3" s="14"/>
    </row>
    <row r="4" spans="1:8" ht="27.95" customHeight="1" x14ac:dyDescent="0.2">
      <c r="A4" s="86" t="s">
        <v>56</v>
      </c>
      <c r="B4" s="87" t="s">
        <v>28</v>
      </c>
      <c r="C4" s="88" t="s">
        <v>11</v>
      </c>
      <c r="D4" s="89"/>
      <c r="E4" s="89"/>
      <c r="F4" s="89"/>
      <c r="G4" s="89"/>
      <c r="H4" s="89"/>
    </row>
    <row r="5" spans="1:8" ht="27.95" customHeight="1" x14ac:dyDescent="0.2">
      <c r="A5" s="86"/>
      <c r="B5" s="87"/>
      <c r="C5" s="88" t="s">
        <v>10</v>
      </c>
      <c r="D5" s="86"/>
      <c r="E5" s="88" t="s">
        <v>9</v>
      </c>
      <c r="F5" s="90"/>
      <c r="G5" s="88" t="s">
        <v>8</v>
      </c>
      <c r="H5" s="91"/>
    </row>
    <row r="6" spans="1:8" ht="33.950000000000003" customHeight="1" x14ac:dyDescent="0.2">
      <c r="A6" s="86"/>
      <c r="B6" s="87"/>
      <c r="C6" s="44" t="s">
        <v>7</v>
      </c>
      <c r="D6" s="44" t="s">
        <v>6</v>
      </c>
      <c r="E6" s="45" t="s">
        <v>7</v>
      </c>
      <c r="F6" s="44" t="s">
        <v>6</v>
      </c>
      <c r="G6" s="44" t="s">
        <v>7</v>
      </c>
      <c r="H6" s="46" t="s">
        <v>6</v>
      </c>
    </row>
    <row r="7" spans="1:8" s="15" customFormat="1" ht="18" customHeight="1" x14ac:dyDescent="0.25">
      <c r="A7" s="16"/>
      <c r="B7" s="17"/>
      <c r="C7" s="18"/>
      <c r="D7" s="17"/>
      <c r="E7" s="18"/>
      <c r="F7" s="17"/>
      <c r="G7" s="18"/>
      <c r="H7" s="47"/>
    </row>
    <row r="8" spans="1:8" s="15" customFormat="1" ht="15.95" customHeight="1" x14ac:dyDescent="0.2">
      <c r="A8" s="50"/>
      <c r="B8" s="51" t="s">
        <v>30</v>
      </c>
      <c r="C8" s="7">
        <f>SUM(C10:C22)</f>
        <v>22860</v>
      </c>
      <c r="D8" s="5">
        <f>C8/4395414*100000</f>
        <v>520.08752759125764</v>
      </c>
      <c r="E8" s="7">
        <f>SUM(E10:E22)</f>
        <v>12685</v>
      </c>
      <c r="F8" s="5">
        <f>E8/2202083*100000</f>
        <v>576.04549873914834</v>
      </c>
      <c r="G8" s="7">
        <f>SUM(G10:G22)</f>
        <v>10175</v>
      </c>
      <c r="H8" s="6">
        <f>G8/2193331*100000</f>
        <v>463.90626859329484</v>
      </c>
    </row>
    <row r="9" spans="1:8" s="15" customFormat="1" ht="15.95" customHeight="1" x14ac:dyDescent="0.2">
      <c r="A9" s="40"/>
      <c r="B9" s="52"/>
      <c r="C9" s="8"/>
      <c r="D9" s="9"/>
      <c r="E9" s="8"/>
      <c r="F9" s="9"/>
      <c r="G9" s="8"/>
      <c r="H9" s="10"/>
    </row>
    <row r="10" spans="1:8" s="15" customFormat="1" ht="15.95" customHeight="1" x14ac:dyDescent="0.2">
      <c r="A10" s="40" t="s">
        <v>5</v>
      </c>
      <c r="B10" s="52" t="s">
        <v>31</v>
      </c>
      <c r="C10" s="41">
        <f>SUM(E10,G10)</f>
        <v>3432</v>
      </c>
      <c r="D10" s="20">
        <f>C10/4395414*100000</f>
        <v>78.08138209506545</v>
      </c>
      <c r="E10" s="21">
        <v>1684</v>
      </c>
      <c r="F10" s="20">
        <f>E10/2202083*100000</f>
        <v>76.473048472741496</v>
      </c>
      <c r="G10" s="21">
        <v>1748</v>
      </c>
      <c r="H10" s="22">
        <f>G10/2193331*100000</f>
        <v>79.696133415339489</v>
      </c>
    </row>
    <row r="11" spans="1:8" s="15" customFormat="1" ht="15.95" customHeight="1" x14ac:dyDescent="0.2">
      <c r="A11" s="40" t="s">
        <v>2</v>
      </c>
      <c r="B11" s="52" t="s">
        <v>34</v>
      </c>
      <c r="C11" s="41">
        <f t="shared" ref="C11:C22" si="0">SUM(E11,G11)</f>
        <v>2130</v>
      </c>
      <c r="D11" s="20">
        <f>C11/4395414*100000</f>
        <v>48.45959902753188</v>
      </c>
      <c r="E11" s="21">
        <v>1270</v>
      </c>
      <c r="F11" s="20">
        <f>E11/2202083*100000</f>
        <v>57.672667197376306</v>
      </c>
      <c r="G11" s="21">
        <v>860</v>
      </c>
      <c r="H11" s="22">
        <f>G11/2193331*100000</f>
        <v>39.209768156288312</v>
      </c>
    </row>
    <row r="12" spans="1:8" s="15" customFormat="1" ht="15.95" customHeight="1" x14ac:dyDescent="0.2">
      <c r="A12" s="40" t="s">
        <v>1</v>
      </c>
      <c r="B12" s="52" t="s">
        <v>33</v>
      </c>
      <c r="C12" s="41">
        <f t="shared" si="0"/>
        <v>1783</v>
      </c>
      <c r="D12" s="20">
        <f>C12/4395414*100000</f>
        <v>40.565007073281379</v>
      </c>
      <c r="E12" s="21">
        <v>995</v>
      </c>
      <c r="F12" s="20">
        <f>E12/2202083*100000</f>
        <v>45.184491229440489</v>
      </c>
      <c r="G12" s="21">
        <v>788</v>
      </c>
      <c r="H12" s="22">
        <f>G12/2193331*100000</f>
        <v>35.927089892040918</v>
      </c>
    </row>
    <row r="13" spans="1:8" s="15" customFormat="1" ht="15.95" customHeight="1" x14ac:dyDescent="0.2">
      <c r="A13" s="53" t="s">
        <v>0</v>
      </c>
      <c r="B13" s="52" t="s">
        <v>35</v>
      </c>
      <c r="C13" s="41">
        <f t="shared" si="0"/>
        <v>1726</v>
      </c>
      <c r="D13" s="20">
        <f>C13/4395414*100000</f>
        <v>39.268200902122075</v>
      </c>
      <c r="E13" s="21">
        <v>848</v>
      </c>
      <c r="F13" s="20">
        <f>E13/2202083*100000</f>
        <v>38.508993530216621</v>
      </c>
      <c r="G13" s="21">
        <v>878</v>
      </c>
      <c r="H13" s="22">
        <f>G13/2193331*100000</f>
        <v>40.030437722350158</v>
      </c>
    </row>
    <row r="14" spans="1:8" s="15" customFormat="1" ht="15.95" customHeight="1" x14ac:dyDescent="0.2">
      <c r="A14" s="53" t="s">
        <v>4</v>
      </c>
      <c r="B14" s="52" t="s">
        <v>3</v>
      </c>
      <c r="C14" s="23"/>
      <c r="D14" s="20"/>
      <c r="E14" s="21"/>
      <c r="F14" s="20"/>
      <c r="G14" s="21"/>
      <c r="H14" s="22"/>
    </row>
    <row r="15" spans="1:8" s="15" customFormat="1" ht="15.95" customHeight="1" x14ac:dyDescent="0.2">
      <c r="A15" s="53"/>
      <c r="B15" s="52" t="s">
        <v>32</v>
      </c>
      <c r="C15" s="41">
        <f t="shared" si="0"/>
        <v>1518</v>
      </c>
      <c r="D15" s="20">
        <f t="shared" ref="D15:D22" si="1">C15/4395414*100000</f>
        <v>34.53599592666356</v>
      </c>
      <c r="E15" s="21">
        <v>1275</v>
      </c>
      <c r="F15" s="20">
        <f t="shared" ref="F15:F22" si="2">E15/2202083*100000</f>
        <v>57.899724942247857</v>
      </c>
      <c r="G15" s="21">
        <v>243</v>
      </c>
      <c r="H15" s="22">
        <f t="shared" ref="H15:H22" si="3">G15/2193331*100000</f>
        <v>11.079039141834953</v>
      </c>
    </row>
    <row r="16" spans="1:8" s="15" customFormat="1" ht="15.95" customHeight="1" x14ac:dyDescent="0.2">
      <c r="A16" s="53" t="s">
        <v>12</v>
      </c>
      <c r="B16" s="52" t="s">
        <v>36</v>
      </c>
      <c r="C16" s="41">
        <f t="shared" si="0"/>
        <v>1502</v>
      </c>
      <c r="D16" s="20">
        <f t="shared" si="1"/>
        <v>34.171980159320604</v>
      </c>
      <c r="E16" s="21">
        <v>807</v>
      </c>
      <c r="F16" s="20">
        <f t="shared" si="2"/>
        <v>36.647120022269824</v>
      </c>
      <c r="G16" s="21">
        <v>695</v>
      </c>
      <c r="H16" s="22">
        <f t="shared" si="3"/>
        <v>31.686963800721369</v>
      </c>
    </row>
    <row r="17" spans="1:8" s="15" customFormat="1" ht="15.95" customHeight="1" x14ac:dyDescent="0.2">
      <c r="A17" s="53" t="s">
        <v>58</v>
      </c>
      <c r="B17" s="54" t="s">
        <v>57</v>
      </c>
      <c r="C17" s="41">
        <f t="shared" si="0"/>
        <v>1125</v>
      </c>
      <c r="D17" s="20">
        <f t="shared" si="1"/>
        <v>25.59485864130205</v>
      </c>
      <c r="E17" s="54">
        <v>599</v>
      </c>
      <c r="F17" s="20">
        <f t="shared" si="2"/>
        <v>27.201517835612918</v>
      </c>
      <c r="G17" s="54">
        <v>526</v>
      </c>
      <c r="H17" s="22">
        <f t="shared" si="3"/>
        <v>23.981788430474012</v>
      </c>
    </row>
    <row r="18" spans="1:8" s="15" customFormat="1" ht="15.95" customHeight="1" x14ac:dyDescent="0.2">
      <c r="A18" s="55" t="s">
        <v>16</v>
      </c>
      <c r="B18" s="52" t="s">
        <v>37</v>
      </c>
      <c r="C18" s="41">
        <f t="shared" si="0"/>
        <v>927</v>
      </c>
      <c r="D18" s="20">
        <f t="shared" si="1"/>
        <v>21.090163520432888</v>
      </c>
      <c r="E18" s="21">
        <v>474</v>
      </c>
      <c r="F18" s="20">
        <f t="shared" si="2"/>
        <v>21.52507421382391</v>
      </c>
      <c r="G18" s="21">
        <v>453</v>
      </c>
      <c r="H18" s="22">
        <f t="shared" si="3"/>
        <v>20.653517412556518</v>
      </c>
    </row>
    <row r="19" spans="1:8" s="15" customFormat="1" ht="15.95" customHeight="1" x14ac:dyDescent="0.2">
      <c r="A19" s="40" t="s">
        <v>17</v>
      </c>
      <c r="B19" s="52" t="s">
        <v>18</v>
      </c>
      <c r="C19" s="41"/>
      <c r="D19" s="20"/>
      <c r="E19" s="21"/>
      <c r="F19" s="20"/>
      <c r="G19" s="21"/>
      <c r="H19" s="22"/>
    </row>
    <row r="20" spans="1:8" s="15" customFormat="1" ht="15.95" customHeight="1" x14ac:dyDescent="0.2">
      <c r="A20" s="40"/>
      <c r="B20" s="52" t="s">
        <v>67</v>
      </c>
      <c r="C20" s="41">
        <f t="shared" ref="C20" si="4">SUM(E20,G20)</f>
        <v>507</v>
      </c>
      <c r="D20" s="20">
        <f t="shared" si="1"/>
        <v>11.534749627680123</v>
      </c>
      <c r="E20" s="21">
        <v>267</v>
      </c>
      <c r="F20" s="20">
        <f t="shared" si="2"/>
        <v>12.124883576141318</v>
      </c>
      <c r="G20" s="21">
        <v>240</v>
      </c>
      <c r="H20" s="22">
        <f t="shared" si="3"/>
        <v>10.942260880824644</v>
      </c>
    </row>
    <row r="21" spans="1:8" s="15" customFormat="1" ht="15.95" customHeight="1" x14ac:dyDescent="0.2">
      <c r="A21" s="40" t="s">
        <v>13</v>
      </c>
      <c r="B21" s="52" t="s">
        <v>39</v>
      </c>
      <c r="C21" s="41">
        <f t="shared" si="0"/>
        <v>483</v>
      </c>
      <c r="D21" s="20">
        <f t="shared" si="1"/>
        <v>10.988725976665679</v>
      </c>
      <c r="E21" s="21">
        <v>251</v>
      </c>
      <c r="F21" s="20">
        <f t="shared" si="2"/>
        <v>11.398298792552325</v>
      </c>
      <c r="G21" s="21">
        <v>232</v>
      </c>
      <c r="H21" s="22">
        <f t="shared" si="3"/>
        <v>10.577518851463823</v>
      </c>
    </row>
    <row r="22" spans="1:8" s="15" customFormat="1" ht="15.95" customHeight="1" x14ac:dyDescent="0.2">
      <c r="A22" s="56"/>
      <c r="B22" s="49" t="s">
        <v>40</v>
      </c>
      <c r="C22" s="41">
        <f t="shared" si="0"/>
        <v>7727</v>
      </c>
      <c r="D22" s="20">
        <f t="shared" si="1"/>
        <v>175.79686464119195</v>
      </c>
      <c r="E22" s="21">
        <v>4215</v>
      </c>
      <c r="F22" s="20">
        <f t="shared" si="2"/>
        <v>191.40967892672529</v>
      </c>
      <c r="G22" s="21">
        <v>3512</v>
      </c>
      <c r="H22" s="22">
        <f t="shared" si="3"/>
        <v>160.12175088940063</v>
      </c>
    </row>
    <row r="23" spans="1:8" s="15" customFormat="1" ht="15.95" customHeight="1" x14ac:dyDescent="0.2">
      <c r="A23" s="57"/>
      <c r="B23" s="54"/>
      <c r="C23" s="23"/>
      <c r="D23" s="20"/>
      <c r="E23" s="23"/>
      <c r="F23" s="20"/>
      <c r="G23" s="23"/>
      <c r="H23" s="24"/>
    </row>
    <row r="24" spans="1:8" s="15" customFormat="1" ht="15.95" customHeight="1" x14ac:dyDescent="0.2">
      <c r="A24" s="40"/>
      <c r="B24" s="52" t="s">
        <v>55</v>
      </c>
      <c r="C24" s="7">
        <f>SUM(C27,C29,C30,C31,C33,C34)</f>
        <v>831</v>
      </c>
      <c r="D24" s="5">
        <f>C24/73432*100000</f>
        <v>1131.6592221374876</v>
      </c>
      <c r="E24" s="7">
        <f>SUM(E27,E29,E30,E31,E33,E34)</f>
        <v>450</v>
      </c>
      <c r="F24" s="5">
        <f>E24/37534*100000</f>
        <v>1198.9129855597591</v>
      </c>
      <c r="G24" s="7">
        <f>SUM(G27,G29,G30,G31,G33,G34)</f>
        <v>381</v>
      </c>
      <c r="H24" s="6">
        <f>G24/35898*100000</f>
        <v>1061.3404646498411</v>
      </c>
    </row>
    <row r="25" spans="1:8" s="15" customFormat="1" ht="15.95" customHeight="1" x14ac:dyDescent="0.2">
      <c r="A25" s="58"/>
      <c r="B25" s="52"/>
      <c r="C25" s="23"/>
      <c r="D25" s="20"/>
      <c r="E25" s="23"/>
      <c r="F25" s="5"/>
      <c r="G25" s="23"/>
      <c r="H25" s="6"/>
    </row>
    <row r="26" spans="1:8" s="15" customFormat="1" ht="15.95" customHeight="1" x14ac:dyDescent="0.2">
      <c r="A26" s="40" t="s">
        <v>19</v>
      </c>
      <c r="B26" s="52" t="s">
        <v>20</v>
      </c>
      <c r="C26" s="23"/>
      <c r="D26" s="20"/>
      <c r="E26" s="23"/>
      <c r="F26" s="5"/>
      <c r="G26" s="23"/>
      <c r="H26" s="6"/>
    </row>
    <row r="27" spans="1:8" s="15" customFormat="1" ht="15.95" customHeight="1" x14ac:dyDescent="0.2">
      <c r="A27" s="40"/>
      <c r="B27" s="52" t="s">
        <v>41</v>
      </c>
      <c r="C27" s="41">
        <f t="shared" ref="C27" si="5">SUM(E27,G27)</f>
        <v>365</v>
      </c>
      <c r="D27" s="20">
        <f>C27/73432*100000</f>
        <v>497.05850310491343</v>
      </c>
      <c r="E27" s="23">
        <v>206</v>
      </c>
      <c r="F27" s="20">
        <f>E27/37534*100000</f>
        <v>548.83572227846753</v>
      </c>
      <c r="G27" s="23">
        <v>159</v>
      </c>
      <c r="H27" s="22">
        <f>G27/35898*100000</f>
        <v>442.92161123182353</v>
      </c>
    </row>
    <row r="28" spans="1:8" s="15" customFormat="1" ht="15.95" customHeight="1" x14ac:dyDescent="0.2">
      <c r="A28" s="40" t="s">
        <v>21</v>
      </c>
      <c r="B28" s="52" t="s">
        <v>22</v>
      </c>
      <c r="C28" s="23"/>
      <c r="D28" s="20"/>
      <c r="E28" s="23"/>
      <c r="F28" s="20"/>
      <c r="G28" s="23"/>
      <c r="H28" s="22"/>
    </row>
    <row r="29" spans="1:8" s="15" customFormat="1" ht="15.95" customHeight="1" x14ac:dyDescent="0.2">
      <c r="A29" s="40"/>
      <c r="B29" s="52" t="s">
        <v>42</v>
      </c>
      <c r="C29" s="41">
        <f t="shared" ref="C29:C34" si="6">SUM(E29,G29)</f>
        <v>255</v>
      </c>
      <c r="D29" s="20">
        <f>C29/73432*100000</f>
        <v>347.26005011439156</v>
      </c>
      <c r="E29" s="23">
        <v>130</v>
      </c>
      <c r="F29" s="20">
        <f>E29/37534*100000</f>
        <v>346.35264027281931</v>
      </c>
      <c r="G29" s="23">
        <v>125</v>
      </c>
      <c r="H29" s="22">
        <f>G29/35898*100000</f>
        <v>348.20881386149642</v>
      </c>
    </row>
    <row r="30" spans="1:8" s="15" customFormat="1" ht="15.95" customHeight="1" x14ac:dyDescent="0.2">
      <c r="A30" s="53" t="s">
        <v>13</v>
      </c>
      <c r="B30" s="52" t="s">
        <v>39</v>
      </c>
      <c r="C30" s="41">
        <f t="shared" si="6"/>
        <v>39</v>
      </c>
      <c r="D30" s="20">
        <f>C30/73432*100000</f>
        <v>53.11036060573047</v>
      </c>
      <c r="E30" s="23">
        <v>23</v>
      </c>
      <c r="F30" s="20">
        <f>E30/37534*100000</f>
        <v>61.277774817498802</v>
      </c>
      <c r="G30" s="23">
        <v>16</v>
      </c>
      <c r="H30" s="22">
        <f>G30/35898*100000</f>
        <v>44.570728174271544</v>
      </c>
    </row>
    <row r="31" spans="1:8" s="15" customFormat="1" ht="15.95" customHeight="1" x14ac:dyDescent="0.2">
      <c r="A31" s="59" t="s">
        <v>25</v>
      </c>
      <c r="B31" s="54" t="s">
        <v>43</v>
      </c>
      <c r="C31" s="41">
        <f t="shared" si="6"/>
        <v>26</v>
      </c>
      <c r="D31" s="20">
        <f>C31/73432*100000</f>
        <v>35.40690707048698</v>
      </c>
      <c r="E31" s="23">
        <v>10</v>
      </c>
      <c r="F31" s="20">
        <f>E31/37534*100000</f>
        <v>26.642510790216868</v>
      </c>
      <c r="G31" s="23">
        <v>16</v>
      </c>
      <c r="H31" s="22">
        <f>G31/35898*100000</f>
        <v>44.570728174271544</v>
      </c>
    </row>
    <row r="32" spans="1:8" s="15" customFormat="1" ht="15.95" customHeight="1" x14ac:dyDescent="0.2">
      <c r="A32" s="53" t="s">
        <v>59</v>
      </c>
      <c r="B32" s="54" t="s">
        <v>60</v>
      </c>
      <c r="C32" s="54"/>
      <c r="D32" s="54"/>
      <c r="E32" s="54"/>
      <c r="F32" s="54"/>
      <c r="G32" s="54"/>
      <c r="H32" s="52"/>
    </row>
    <row r="33" spans="1:8" s="15" customFormat="1" ht="15.95" customHeight="1" x14ac:dyDescent="0.2">
      <c r="A33" s="60"/>
      <c r="B33" s="60" t="s">
        <v>44</v>
      </c>
      <c r="C33" s="41">
        <f t="shared" si="6"/>
        <v>17</v>
      </c>
      <c r="D33" s="20">
        <f>C33/73432*100000</f>
        <v>23.150670007626104</v>
      </c>
      <c r="E33" s="54">
        <v>11</v>
      </c>
      <c r="F33" s="20">
        <f>E33/37534*100000</f>
        <v>29.306761869238557</v>
      </c>
      <c r="G33" s="54">
        <v>6</v>
      </c>
      <c r="H33" s="22">
        <f>G33/35898*100000</f>
        <v>16.714023065351832</v>
      </c>
    </row>
    <row r="34" spans="1:8" s="15" customFormat="1" ht="15.95" customHeight="1" x14ac:dyDescent="0.2">
      <c r="A34" s="36"/>
      <c r="B34" s="61" t="s">
        <v>40</v>
      </c>
      <c r="C34" s="41">
        <f t="shared" si="6"/>
        <v>129</v>
      </c>
      <c r="D34" s="20">
        <f>C34/73432*100000</f>
        <v>175.67273123433924</v>
      </c>
      <c r="E34" s="23">
        <v>70</v>
      </c>
      <c r="F34" s="20">
        <f>E34/37534*100000</f>
        <v>186.49757553151809</v>
      </c>
      <c r="G34" s="23">
        <v>59</v>
      </c>
      <c r="H34" s="22">
        <f>G34/35898*100000</f>
        <v>164.35456014262633</v>
      </c>
    </row>
    <row r="35" spans="1:8" s="15" customFormat="1" ht="15.95" customHeight="1" x14ac:dyDescent="0.2">
      <c r="A35" s="36"/>
      <c r="B35" s="49"/>
      <c r="C35" s="23"/>
      <c r="D35" s="26"/>
      <c r="E35" s="23"/>
      <c r="F35" s="26"/>
      <c r="G35" s="27"/>
      <c r="H35" s="22"/>
    </row>
    <row r="36" spans="1:8" s="15" customFormat="1" ht="15.95" customHeight="1" x14ac:dyDescent="0.2">
      <c r="A36" s="36"/>
      <c r="B36" s="52" t="s">
        <v>54</v>
      </c>
      <c r="C36" s="7">
        <f>SUM(C39,C40,C41,C42,C44,C45)</f>
        <v>239</v>
      </c>
      <c r="D36" s="5">
        <f>C36/295029*100000</f>
        <v>81.008985557351991</v>
      </c>
      <c r="E36" s="7">
        <f>SUM(E39,E40,E41,E42,E44,E45)</f>
        <v>134</v>
      </c>
      <c r="F36" s="5">
        <f>E36/150743*100000</f>
        <v>88.89301659115182</v>
      </c>
      <c r="G36" s="7">
        <f>SUM(G39,G40,G41,G42,G44,G45)</f>
        <v>105</v>
      </c>
      <c r="H36" s="6">
        <f>G36/144286*100000</f>
        <v>72.77213312448886</v>
      </c>
    </row>
    <row r="37" spans="1:8" s="15" customFormat="1" ht="15.95" customHeight="1" x14ac:dyDescent="0.2">
      <c r="A37" s="36"/>
      <c r="B37" s="52"/>
      <c r="C37" s="41"/>
      <c r="D37" s="20"/>
      <c r="E37" s="42"/>
      <c r="F37" s="5"/>
      <c r="G37" s="42"/>
      <c r="H37" s="6"/>
    </row>
    <row r="38" spans="1:8" s="15" customFormat="1" ht="15.95" customHeight="1" x14ac:dyDescent="0.2">
      <c r="A38" s="36" t="s">
        <v>21</v>
      </c>
      <c r="B38" s="52" t="s">
        <v>22</v>
      </c>
      <c r="C38" s="23"/>
      <c r="D38" s="20"/>
      <c r="E38" s="21"/>
      <c r="F38" s="20"/>
      <c r="G38" s="21"/>
      <c r="H38" s="22"/>
    </row>
    <row r="39" spans="1:8" s="15" customFormat="1" ht="15.95" customHeight="1" x14ac:dyDescent="0.2">
      <c r="A39" s="36"/>
      <c r="B39" s="52" t="s">
        <v>42</v>
      </c>
      <c r="C39" s="41">
        <f>SUM(E39,G39)</f>
        <v>35</v>
      </c>
      <c r="D39" s="20">
        <f>C39/295029*100000</f>
        <v>11.863240562792132</v>
      </c>
      <c r="E39" s="42">
        <v>21</v>
      </c>
      <c r="F39" s="20">
        <f>E39/150743*100000</f>
        <v>13.930995137419316</v>
      </c>
      <c r="G39" s="42">
        <v>14</v>
      </c>
      <c r="H39" s="22">
        <f>G39/144286*100000</f>
        <v>9.702951083265182</v>
      </c>
    </row>
    <row r="40" spans="1:8" s="15" customFormat="1" ht="15.95" customHeight="1" x14ac:dyDescent="0.2">
      <c r="A40" s="53" t="s">
        <v>4</v>
      </c>
      <c r="B40" s="62" t="s">
        <v>53</v>
      </c>
      <c r="C40" s="41">
        <f>SUM(E40,G40)</f>
        <v>32</v>
      </c>
      <c r="D40" s="20">
        <f>C40/295029*100000</f>
        <v>10.846391371695663</v>
      </c>
      <c r="E40" s="63">
        <v>19</v>
      </c>
      <c r="F40" s="20">
        <f>E40/150743*100000</f>
        <v>12.604233695760335</v>
      </c>
      <c r="G40" s="63">
        <v>13</v>
      </c>
      <c r="H40" s="22">
        <f>G40/144286*100000</f>
        <v>9.0098831487462387</v>
      </c>
    </row>
    <row r="41" spans="1:8" s="15" customFormat="1" ht="15.95" customHeight="1" x14ac:dyDescent="0.2">
      <c r="A41" s="36" t="s">
        <v>13</v>
      </c>
      <c r="B41" s="52" t="s">
        <v>39</v>
      </c>
      <c r="C41" s="41">
        <f>SUM(E41,G41)</f>
        <v>24</v>
      </c>
      <c r="D41" s="20">
        <f>C41/295029*100000</f>
        <v>8.1347935287717483</v>
      </c>
      <c r="E41" s="42">
        <v>12</v>
      </c>
      <c r="F41" s="20">
        <f>E41/150743*100000</f>
        <v>7.9605686499538946</v>
      </c>
      <c r="G41" s="42">
        <v>12</v>
      </c>
      <c r="H41" s="22">
        <f>G41/144286*100000</f>
        <v>8.3168152142272991</v>
      </c>
    </row>
    <row r="42" spans="1:8" s="15" customFormat="1" ht="15.95" customHeight="1" x14ac:dyDescent="0.2">
      <c r="A42" s="64" t="s">
        <v>25</v>
      </c>
      <c r="B42" s="52" t="s">
        <v>43</v>
      </c>
      <c r="C42" s="41">
        <f>SUM(E42,G42)</f>
        <v>22</v>
      </c>
      <c r="D42" s="20">
        <f>C42/295029*100000</f>
        <v>7.4568940680407696</v>
      </c>
      <c r="E42" s="42">
        <v>12</v>
      </c>
      <c r="F42" s="20">
        <f>E42/150743*100000</f>
        <v>7.9605686499538946</v>
      </c>
      <c r="G42" s="42">
        <v>10</v>
      </c>
      <c r="H42" s="22">
        <f>G42/144286*100000</f>
        <v>6.9306793451894153</v>
      </c>
    </row>
    <row r="43" spans="1:8" s="15" customFormat="1" ht="15.95" customHeight="1" x14ac:dyDescent="0.2">
      <c r="A43" s="36" t="s">
        <v>23</v>
      </c>
      <c r="B43" s="52" t="s">
        <v>24</v>
      </c>
      <c r="C43" s="23"/>
      <c r="D43" s="20"/>
      <c r="E43" s="21"/>
      <c r="F43" s="5"/>
      <c r="G43" s="21"/>
      <c r="H43" s="6"/>
    </row>
    <row r="44" spans="1:8" s="15" customFormat="1" ht="15.95" customHeight="1" x14ac:dyDescent="0.2">
      <c r="A44" s="36"/>
      <c r="B44" s="52" t="s">
        <v>44</v>
      </c>
      <c r="C44" s="41">
        <f>SUM(E44,G44)</f>
        <v>21</v>
      </c>
      <c r="D44" s="20">
        <f>C44/295029*100000</f>
        <v>7.1179443376752793</v>
      </c>
      <c r="E44" s="42">
        <v>7</v>
      </c>
      <c r="F44" s="20">
        <f>E44/150743*100000</f>
        <v>4.6436650458064381</v>
      </c>
      <c r="G44" s="42">
        <v>14</v>
      </c>
      <c r="H44" s="22">
        <f>G44/144286*100000</f>
        <v>9.702951083265182</v>
      </c>
    </row>
    <row r="45" spans="1:8" s="15" customFormat="1" ht="15.95" customHeight="1" x14ac:dyDescent="0.2">
      <c r="A45" s="57"/>
      <c r="B45" s="49" t="s">
        <v>40</v>
      </c>
      <c r="C45" s="41">
        <f>SUM(E45,G45)</f>
        <v>105</v>
      </c>
      <c r="D45" s="20">
        <f>C45/295029*100000</f>
        <v>35.5897216883764</v>
      </c>
      <c r="E45" s="42">
        <v>63</v>
      </c>
      <c r="F45" s="20">
        <f>E45/150743*100000</f>
        <v>41.792985412257948</v>
      </c>
      <c r="G45" s="42">
        <v>42</v>
      </c>
      <c r="H45" s="22">
        <f>G45/144286*100000</f>
        <v>29.108853249795544</v>
      </c>
    </row>
    <row r="46" spans="1:8" s="15" customFormat="1" ht="15.95" customHeight="1" x14ac:dyDescent="0.2">
      <c r="A46" s="85" t="s">
        <v>64</v>
      </c>
      <c r="B46" s="85"/>
      <c r="C46" s="85"/>
      <c r="D46" s="85"/>
      <c r="E46" s="85"/>
      <c r="F46" s="85"/>
      <c r="G46" s="85"/>
      <c r="H46" s="85"/>
    </row>
    <row r="47" spans="1:8" s="15" customFormat="1" ht="15.95" customHeight="1" x14ac:dyDescent="0.2">
      <c r="A47" s="85" t="s">
        <v>29</v>
      </c>
      <c r="B47" s="85"/>
      <c r="C47" s="85"/>
      <c r="D47" s="85"/>
      <c r="E47" s="85"/>
      <c r="F47" s="85"/>
      <c r="G47" s="85"/>
      <c r="H47" s="85"/>
    </row>
    <row r="48" spans="1:8" s="15" customFormat="1" ht="15.95" customHeight="1" x14ac:dyDescent="0.2">
      <c r="A48" s="12"/>
      <c r="B48" s="12"/>
      <c r="C48" s="14"/>
      <c r="D48" s="14"/>
      <c r="E48" s="11"/>
      <c r="F48" s="14"/>
      <c r="G48" s="14"/>
      <c r="H48" s="13"/>
    </row>
    <row r="49" spans="1:8" ht="27.75" customHeight="1" x14ac:dyDescent="0.2">
      <c r="A49" s="86" t="s">
        <v>56</v>
      </c>
      <c r="B49" s="87" t="s">
        <v>28</v>
      </c>
      <c r="C49" s="88" t="s">
        <v>11</v>
      </c>
      <c r="D49" s="89"/>
      <c r="E49" s="89"/>
      <c r="F49" s="89"/>
      <c r="G49" s="89"/>
      <c r="H49" s="89"/>
    </row>
    <row r="50" spans="1:8" ht="27.75" customHeight="1" x14ac:dyDescent="0.2">
      <c r="A50" s="86"/>
      <c r="B50" s="87"/>
      <c r="C50" s="88" t="s">
        <v>10</v>
      </c>
      <c r="D50" s="86"/>
      <c r="E50" s="88" t="s">
        <v>9</v>
      </c>
      <c r="F50" s="90"/>
      <c r="G50" s="88" t="s">
        <v>8</v>
      </c>
      <c r="H50" s="91"/>
    </row>
    <row r="51" spans="1:8" ht="27.75" customHeight="1" x14ac:dyDescent="0.2">
      <c r="A51" s="86"/>
      <c r="B51" s="87"/>
      <c r="C51" s="44" t="s">
        <v>7</v>
      </c>
      <c r="D51" s="44" t="s">
        <v>6</v>
      </c>
      <c r="E51" s="45" t="s">
        <v>7</v>
      </c>
      <c r="F51" s="44" t="s">
        <v>6</v>
      </c>
      <c r="G51" s="44" t="s">
        <v>7</v>
      </c>
      <c r="H51" s="46" t="s">
        <v>6</v>
      </c>
    </row>
    <row r="52" spans="1:8" ht="15" customHeight="1" x14ac:dyDescent="0.2">
      <c r="A52" s="16"/>
      <c r="B52" s="25"/>
      <c r="C52" s="18"/>
      <c r="D52" s="28"/>
      <c r="E52" s="18"/>
      <c r="F52" s="29"/>
      <c r="G52" s="18"/>
      <c r="H52" s="19"/>
    </row>
    <row r="53" spans="1:8" ht="15" customHeight="1" x14ac:dyDescent="0.2">
      <c r="A53" s="53"/>
      <c r="B53" s="54" t="s">
        <v>52</v>
      </c>
      <c r="C53" s="7">
        <f>SUM(C56:C62)</f>
        <v>202</v>
      </c>
      <c r="D53" s="5">
        <f>C53/735626*100000</f>
        <v>27.459605832311528</v>
      </c>
      <c r="E53" s="7">
        <f>SUM(E56:E62)</f>
        <v>98</v>
      </c>
      <c r="F53" s="5">
        <f>E53/375638*100000</f>
        <v>26.088947337596302</v>
      </c>
      <c r="G53" s="7">
        <f>SUM(G56:G62)</f>
        <v>104</v>
      </c>
      <c r="H53" s="6">
        <f>G53/359988*100000</f>
        <v>28.889851883951685</v>
      </c>
    </row>
    <row r="54" spans="1:8" ht="15" customHeight="1" x14ac:dyDescent="0.2">
      <c r="A54" s="53"/>
      <c r="B54" s="54"/>
      <c r="C54" s="7"/>
      <c r="D54" s="5"/>
      <c r="E54" s="23"/>
      <c r="F54" s="5"/>
      <c r="G54" s="65"/>
      <c r="H54" s="66"/>
    </row>
    <row r="55" spans="1:8" s="15" customFormat="1" ht="15" customHeight="1" x14ac:dyDescent="0.2">
      <c r="A55" s="53" t="s">
        <v>4</v>
      </c>
      <c r="B55" s="52" t="s">
        <v>3</v>
      </c>
      <c r="C55" s="7"/>
      <c r="D55" s="5"/>
      <c r="E55" s="23"/>
      <c r="F55" s="5"/>
      <c r="G55" s="27"/>
      <c r="H55" s="66"/>
    </row>
    <row r="56" spans="1:8" s="15" customFormat="1" ht="15" customHeight="1" x14ac:dyDescent="0.2">
      <c r="A56" s="53"/>
      <c r="B56" s="52" t="s">
        <v>32</v>
      </c>
      <c r="C56" s="23">
        <f>SUM(E56,G56)</f>
        <v>55</v>
      </c>
      <c r="D56" s="20">
        <f>C56/735626*100000</f>
        <v>7.4766253503818518</v>
      </c>
      <c r="E56" s="23">
        <v>30</v>
      </c>
      <c r="F56" s="20">
        <f>E56/375638*100000</f>
        <v>7.9864124502845826</v>
      </c>
      <c r="G56" s="27">
        <v>25</v>
      </c>
      <c r="H56" s="22">
        <f>G56/359988*100000</f>
        <v>6.9446759336422321</v>
      </c>
    </row>
    <row r="57" spans="1:8" s="15" customFormat="1" ht="15" customHeight="1" x14ac:dyDescent="0.2">
      <c r="A57" s="36" t="s">
        <v>21</v>
      </c>
      <c r="B57" s="52" t="s">
        <v>22</v>
      </c>
      <c r="C57" s="23"/>
      <c r="D57" s="20"/>
      <c r="E57" s="23"/>
      <c r="F57" s="20"/>
      <c r="G57" s="27"/>
      <c r="H57" s="67"/>
    </row>
    <row r="58" spans="1:8" s="15" customFormat="1" ht="15" customHeight="1" x14ac:dyDescent="0.2">
      <c r="A58" s="36"/>
      <c r="B58" s="52" t="s">
        <v>42</v>
      </c>
      <c r="C58" s="23">
        <f>SUM(E58,G58)</f>
        <v>23</v>
      </c>
      <c r="D58" s="20">
        <f>C58/735626*100000</f>
        <v>3.1265887828869556</v>
      </c>
      <c r="E58" s="23">
        <v>7</v>
      </c>
      <c r="F58" s="20">
        <f>E58/375638*100000</f>
        <v>1.8634962383997358</v>
      </c>
      <c r="G58" s="27">
        <v>16</v>
      </c>
      <c r="H58" s="22">
        <f>G58/359988*100000</f>
        <v>4.4445925975310292</v>
      </c>
    </row>
    <row r="59" spans="1:8" s="15" customFormat="1" ht="15" customHeight="1" x14ac:dyDescent="0.2">
      <c r="A59" s="53" t="s">
        <v>5</v>
      </c>
      <c r="B59" s="52" t="s">
        <v>31</v>
      </c>
      <c r="C59" s="23">
        <f>SUM(E59,G59)</f>
        <v>21</v>
      </c>
      <c r="D59" s="20">
        <f>C59/735626*100000</f>
        <v>2.854711497418525</v>
      </c>
      <c r="E59" s="23">
        <v>13</v>
      </c>
      <c r="F59" s="20">
        <f>E59/375638*100000</f>
        <v>3.4607787284566522</v>
      </c>
      <c r="G59" s="27">
        <v>8</v>
      </c>
      <c r="H59" s="22">
        <f>G59/359988*100000</f>
        <v>2.2222962987655146</v>
      </c>
    </row>
    <row r="60" spans="1:8" s="15" customFormat="1" ht="15" customHeight="1" x14ac:dyDescent="0.2">
      <c r="A60" s="53" t="s">
        <v>58</v>
      </c>
      <c r="B60" s="52" t="s">
        <v>57</v>
      </c>
      <c r="C60" s="23">
        <f>SUM(E60,G60)</f>
        <v>6</v>
      </c>
      <c r="D60" s="20">
        <f>C60/735626*100000</f>
        <v>0.8156318564052929</v>
      </c>
      <c r="E60" s="23">
        <v>3</v>
      </c>
      <c r="F60" s="20">
        <f>E60/375638*100000</f>
        <v>0.79864124502845835</v>
      </c>
      <c r="G60" s="27">
        <v>3</v>
      </c>
      <c r="H60" s="22">
        <f>G60/359988*100000</f>
        <v>0.83336111203706797</v>
      </c>
    </row>
    <row r="61" spans="1:8" s="15" customFormat="1" ht="15" customHeight="1" x14ac:dyDescent="0.2">
      <c r="A61" s="48" t="s">
        <v>13</v>
      </c>
      <c r="B61" s="52" t="s">
        <v>39</v>
      </c>
      <c r="C61" s="23">
        <v>5</v>
      </c>
      <c r="D61" s="20">
        <f>C61/735626*100000</f>
        <v>0.67969321367107738</v>
      </c>
      <c r="E61" s="54">
        <v>3</v>
      </c>
      <c r="F61" s="20">
        <f>E61/375638*100000</f>
        <v>0.79864124502845835</v>
      </c>
      <c r="G61" s="54">
        <v>2</v>
      </c>
      <c r="H61" s="22">
        <f>G61/359988*100000</f>
        <v>0.55557407469137865</v>
      </c>
    </row>
    <row r="62" spans="1:8" s="15" customFormat="1" ht="15" customHeight="1" x14ac:dyDescent="0.2">
      <c r="A62" s="53"/>
      <c r="B62" s="61" t="s">
        <v>40</v>
      </c>
      <c r="C62" s="23">
        <v>92</v>
      </c>
      <c r="D62" s="20">
        <f>C62/735626*100000</f>
        <v>12.506355131547823</v>
      </c>
      <c r="E62" s="23">
        <v>42</v>
      </c>
      <c r="F62" s="20">
        <f>E62/375638*100000</f>
        <v>11.180977430398416</v>
      </c>
      <c r="G62" s="23">
        <v>50</v>
      </c>
      <c r="H62" s="22">
        <f>G62/359988*100000</f>
        <v>13.889351867284464</v>
      </c>
    </row>
    <row r="63" spans="1:8" s="15" customFormat="1" ht="15.95" customHeight="1" x14ac:dyDescent="0.2">
      <c r="A63" s="68"/>
      <c r="B63" s="61"/>
      <c r="C63" s="7"/>
      <c r="D63" s="69"/>
      <c r="E63" s="70"/>
      <c r="F63" s="69"/>
      <c r="G63" s="70"/>
      <c r="H63" s="71"/>
    </row>
    <row r="64" spans="1:8" s="15" customFormat="1" ht="15.95" customHeight="1" x14ac:dyDescent="0.2">
      <c r="A64" s="53"/>
      <c r="B64" s="54" t="s">
        <v>63</v>
      </c>
      <c r="C64" s="7">
        <f>SUM(C67,C69:C73)</f>
        <v>577</v>
      </c>
      <c r="D64" s="5">
        <f>C64/720014*100000</f>
        <v>80.137330663014893</v>
      </c>
      <c r="E64" s="7">
        <f>SUM(E67,E69:E73)</f>
        <v>408</v>
      </c>
      <c r="F64" s="5">
        <f>E64/366450*100000</f>
        <v>111.33851821530905</v>
      </c>
      <c r="G64" s="7">
        <f>SUM(G67,G69:G73)</f>
        <v>169</v>
      </c>
      <c r="H64" s="6">
        <f>G64/353564*100000</f>
        <v>47.798984059463066</v>
      </c>
    </row>
    <row r="65" spans="1:8" s="15" customFormat="1" ht="15" customHeight="1" x14ac:dyDescent="0.2">
      <c r="A65" s="53"/>
      <c r="B65" s="61"/>
      <c r="C65" s="7"/>
      <c r="D65" s="5"/>
      <c r="E65" s="23"/>
      <c r="F65" s="5"/>
      <c r="G65" s="23"/>
      <c r="H65" s="72"/>
    </row>
    <row r="66" spans="1:8" s="15" customFormat="1" ht="15" customHeight="1" x14ac:dyDescent="0.2">
      <c r="A66" s="40" t="s">
        <v>4</v>
      </c>
      <c r="B66" s="52" t="s">
        <v>3</v>
      </c>
      <c r="C66" s="7"/>
      <c r="D66" s="5"/>
      <c r="E66" s="23"/>
      <c r="F66" s="5"/>
      <c r="G66" s="23"/>
      <c r="H66" s="72"/>
    </row>
    <row r="67" spans="1:8" s="15" customFormat="1" ht="15" customHeight="1" x14ac:dyDescent="0.2">
      <c r="A67" s="40"/>
      <c r="B67" s="52" t="s">
        <v>32</v>
      </c>
      <c r="C67" s="23">
        <f>SUM(E67,G67)</f>
        <v>267</v>
      </c>
      <c r="D67" s="20">
        <f>C67/720014*100000</f>
        <v>37.082612282538953</v>
      </c>
      <c r="E67" s="23">
        <v>232</v>
      </c>
      <c r="F67" s="20">
        <f>E67/366450*100000</f>
        <v>63.310137808705143</v>
      </c>
      <c r="G67" s="23">
        <v>35</v>
      </c>
      <c r="H67" s="22">
        <f>G67/353564*100000</f>
        <v>9.8991978821373205</v>
      </c>
    </row>
    <row r="68" spans="1:8" s="15" customFormat="1" ht="15" customHeight="1" x14ac:dyDescent="0.2">
      <c r="A68" s="53" t="s">
        <v>14</v>
      </c>
      <c r="B68" s="52" t="s">
        <v>15</v>
      </c>
      <c r="C68" s="23"/>
      <c r="D68" s="20"/>
      <c r="E68" s="23"/>
      <c r="F68" s="20"/>
      <c r="G68" s="23"/>
      <c r="H68" s="71"/>
    </row>
    <row r="69" spans="1:8" s="15" customFormat="1" ht="15" customHeight="1" x14ac:dyDescent="0.2">
      <c r="A69" s="53"/>
      <c r="B69" s="52" t="s">
        <v>38</v>
      </c>
      <c r="C69" s="23">
        <f>SUM(E69,G69)</f>
        <v>44</v>
      </c>
      <c r="D69" s="20">
        <f>C69/720014*100000</f>
        <v>6.1109922862611015</v>
      </c>
      <c r="E69" s="23">
        <v>34</v>
      </c>
      <c r="F69" s="20">
        <f>E69/366450*100000</f>
        <v>9.2782098512757543</v>
      </c>
      <c r="G69" s="23">
        <v>10</v>
      </c>
      <c r="H69" s="22">
        <f>G69/353564*100000</f>
        <v>2.8283422520392349</v>
      </c>
    </row>
    <row r="70" spans="1:8" s="15" customFormat="1" ht="15" customHeight="1" x14ac:dyDescent="0.2">
      <c r="A70" s="53" t="s">
        <v>5</v>
      </c>
      <c r="B70" s="52" t="s">
        <v>31</v>
      </c>
      <c r="C70" s="23">
        <f t="shared" ref="C70:C73" si="7">SUM(E70,G70)</f>
        <v>41</v>
      </c>
      <c r="D70" s="20">
        <f>C70/720014*100000</f>
        <v>5.6943337212887526</v>
      </c>
      <c r="E70" s="23">
        <v>29</v>
      </c>
      <c r="F70" s="20">
        <f>E70/366450*100000</f>
        <v>7.9137672260881429</v>
      </c>
      <c r="G70" s="23">
        <v>12</v>
      </c>
      <c r="H70" s="22">
        <f>G70/353564*100000</f>
        <v>3.394010702447082</v>
      </c>
    </row>
    <row r="71" spans="1:8" s="15" customFormat="1" ht="15" customHeight="1" x14ac:dyDescent="0.2">
      <c r="A71" s="43" t="s">
        <v>26</v>
      </c>
      <c r="B71" s="52" t="s">
        <v>50</v>
      </c>
      <c r="C71" s="23">
        <f>SUM(E71,G71)</f>
        <v>22</v>
      </c>
      <c r="D71" s="20">
        <f>C71/720014*100000</f>
        <v>3.0554961431305507</v>
      </c>
      <c r="E71" s="23">
        <v>11</v>
      </c>
      <c r="F71" s="20">
        <f>E71/366450*100000</f>
        <v>3.0017737754127438</v>
      </c>
      <c r="G71" s="23">
        <v>11</v>
      </c>
      <c r="H71" s="22">
        <f>G71/353564*100000</f>
        <v>3.1111764772431583</v>
      </c>
    </row>
    <row r="72" spans="1:8" s="15" customFormat="1" ht="15" customHeight="1" x14ac:dyDescent="0.2">
      <c r="A72" s="40" t="s">
        <v>12</v>
      </c>
      <c r="B72" s="54" t="s">
        <v>36</v>
      </c>
      <c r="C72" s="23">
        <f t="shared" si="7"/>
        <v>17</v>
      </c>
      <c r="D72" s="20">
        <f>C72/720014*100000</f>
        <v>2.3610652015099709</v>
      </c>
      <c r="E72" s="23">
        <v>9</v>
      </c>
      <c r="F72" s="20">
        <f>E72/366450*100000</f>
        <v>2.4559967253376995</v>
      </c>
      <c r="G72" s="23">
        <v>8</v>
      </c>
      <c r="H72" s="22">
        <f>G72/353564*100000</f>
        <v>2.2626738016313879</v>
      </c>
    </row>
    <row r="73" spans="1:8" s="15" customFormat="1" ht="15" customHeight="1" x14ac:dyDescent="0.2">
      <c r="A73" s="53"/>
      <c r="B73" s="61" t="s">
        <v>40</v>
      </c>
      <c r="C73" s="23">
        <f t="shared" si="7"/>
        <v>186</v>
      </c>
      <c r="D73" s="20">
        <f>C73/720014*100000</f>
        <v>25.832831028285561</v>
      </c>
      <c r="E73" s="23">
        <v>93</v>
      </c>
      <c r="F73" s="20">
        <f>E73/366450*100000</f>
        <v>25.378632828489561</v>
      </c>
      <c r="G73" s="23">
        <v>93</v>
      </c>
      <c r="H73" s="22">
        <f>G73/353564*100000</f>
        <v>26.303582943964887</v>
      </c>
    </row>
    <row r="74" spans="1:8" s="15" customFormat="1" ht="15.95" customHeight="1" x14ac:dyDescent="0.2">
      <c r="A74" s="53"/>
      <c r="B74" s="54"/>
      <c r="C74" s="23"/>
      <c r="D74" s="69"/>
      <c r="E74" s="70"/>
      <c r="F74" s="73"/>
      <c r="G74" s="70"/>
      <c r="H74" s="71"/>
    </row>
    <row r="75" spans="1:8" s="15" customFormat="1" ht="15.95" customHeight="1" x14ac:dyDescent="0.2">
      <c r="A75" s="53"/>
      <c r="B75" s="54" t="s">
        <v>51</v>
      </c>
      <c r="C75" s="7">
        <f>SUM(C78,C80,C81,C82,C83,C84)</f>
        <v>767</v>
      </c>
      <c r="D75" s="5">
        <f>C75/653355*100000</f>
        <v>117.39406601311691</v>
      </c>
      <c r="E75" s="7">
        <f>SUM(E78,E80,E81,E82,E83,E84)</f>
        <v>545</v>
      </c>
      <c r="F75" s="5">
        <f>E75/329464*100000</f>
        <v>165.42019765437195</v>
      </c>
      <c r="G75" s="7">
        <f>SUM(G78,G80,G81,G82,G83,G84)</f>
        <v>222</v>
      </c>
      <c r="H75" s="6">
        <f>G75/323891*100000</f>
        <v>68.541577259016151</v>
      </c>
    </row>
    <row r="76" spans="1:8" s="15" customFormat="1" ht="15" customHeight="1" x14ac:dyDescent="0.2">
      <c r="A76" s="53"/>
      <c r="B76" s="54"/>
      <c r="C76" s="23"/>
      <c r="D76" s="74"/>
      <c r="E76" s="75"/>
      <c r="F76" s="69"/>
      <c r="G76" s="75"/>
      <c r="H76" s="72"/>
    </row>
    <row r="77" spans="1:8" s="15" customFormat="1" ht="15" customHeight="1" x14ac:dyDescent="0.2">
      <c r="A77" s="53" t="s">
        <v>4</v>
      </c>
      <c r="B77" s="54" t="s">
        <v>3</v>
      </c>
      <c r="C77" s="23"/>
      <c r="D77" s="74"/>
      <c r="E77" s="54"/>
      <c r="F77" s="54"/>
      <c r="G77" s="54"/>
      <c r="H77" s="72"/>
    </row>
    <row r="78" spans="1:8" s="15" customFormat="1" ht="15" customHeight="1" x14ac:dyDescent="0.2">
      <c r="A78" s="53"/>
      <c r="B78" s="54" t="s">
        <v>32</v>
      </c>
      <c r="C78" s="23">
        <f>SUM(E78,G78)</f>
        <v>302</v>
      </c>
      <c r="D78" s="20">
        <f>C78/653355*100000</f>
        <v>46.222956891735734</v>
      </c>
      <c r="E78" s="70">
        <v>271</v>
      </c>
      <c r="F78" s="20">
        <f>E78/329464*100000</f>
        <v>82.254813879513392</v>
      </c>
      <c r="G78" s="70">
        <v>31</v>
      </c>
      <c r="H78" s="22">
        <f>G78/323891*100000</f>
        <v>9.5711211487815344</v>
      </c>
    </row>
    <row r="79" spans="1:8" s="15" customFormat="1" ht="15" customHeight="1" x14ac:dyDescent="0.2">
      <c r="A79" s="53" t="s">
        <v>14</v>
      </c>
      <c r="B79" s="54" t="s">
        <v>15</v>
      </c>
      <c r="C79" s="23"/>
      <c r="D79" s="69"/>
      <c r="E79" s="75"/>
      <c r="F79" s="69"/>
      <c r="G79" s="75"/>
      <c r="H79" s="71"/>
    </row>
    <row r="80" spans="1:8" s="15" customFormat="1" ht="15" customHeight="1" x14ac:dyDescent="0.2">
      <c r="A80" s="53"/>
      <c r="B80" s="54" t="s">
        <v>38</v>
      </c>
      <c r="C80" s="23">
        <f>SUM(E80,G80)</f>
        <v>99</v>
      </c>
      <c r="D80" s="20">
        <f>C80/653355*100000</f>
        <v>15.152558716165025</v>
      </c>
      <c r="E80" s="70">
        <v>73</v>
      </c>
      <c r="F80" s="20">
        <f>E80/329464*100000</f>
        <v>22.157200786732389</v>
      </c>
      <c r="G80" s="70">
        <v>26</v>
      </c>
      <c r="H80" s="22">
        <f>G80/323891*100000</f>
        <v>8.0273919312361262</v>
      </c>
    </row>
    <row r="81" spans="1:8" s="15" customFormat="1" ht="15" customHeight="1" x14ac:dyDescent="0.2">
      <c r="A81" s="53" t="s">
        <v>5</v>
      </c>
      <c r="B81" s="54" t="s">
        <v>31</v>
      </c>
      <c r="C81" s="23">
        <f t="shared" ref="C81:C84" si="8">SUM(E81,G81)</f>
        <v>77</v>
      </c>
      <c r="D81" s="20">
        <f>C81/653355*100000</f>
        <v>11.785323445906132</v>
      </c>
      <c r="E81" s="23">
        <v>28</v>
      </c>
      <c r="F81" s="20">
        <f>E81/329464*100000</f>
        <v>8.4986523565548904</v>
      </c>
      <c r="G81" s="70">
        <v>49</v>
      </c>
      <c r="H81" s="22">
        <f>G81/323891*100000</f>
        <v>15.128546331945005</v>
      </c>
    </row>
    <row r="82" spans="1:8" s="15" customFormat="1" ht="15" customHeight="1" x14ac:dyDescent="0.2">
      <c r="A82" s="53" t="s">
        <v>12</v>
      </c>
      <c r="B82" s="54" t="s">
        <v>36</v>
      </c>
      <c r="C82" s="23">
        <f t="shared" si="8"/>
        <v>30</v>
      </c>
      <c r="D82" s="20">
        <f>C82/653355*100000</f>
        <v>4.5916844594439468</v>
      </c>
      <c r="E82" s="23">
        <v>18</v>
      </c>
      <c r="F82" s="20">
        <f>E82/329464*100000</f>
        <v>5.4634193720710007</v>
      </c>
      <c r="G82" s="70">
        <v>12</v>
      </c>
      <c r="H82" s="22">
        <f>G82/323891*100000</f>
        <v>3.7049501221089809</v>
      </c>
    </row>
    <row r="83" spans="1:8" s="15" customFormat="1" ht="15" customHeight="1" x14ac:dyDescent="0.2">
      <c r="A83" s="53" t="s">
        <v>26</v>
      </c>
      <c r="B83" s="52" t="s">
        <v>50</v>
      </c>
      <c r="C83" s="23">
        <f t="shared" si="8"/>
        <v>19</v>
      </c>
      <c r="D83" s="20">
        <f>C83/653355*100000</f>
        <v>2.9080668243145</v>
      </c>
      <c r="E83" s="70">
        <v>15</v>
      </c>
      <c r="F83" s="20">
        <f>E83/329464*100000</f>
        <v>4.5528494767258332</v>
      </c>
      <c r="G83" s="70">
        <v>4</v>
      </c>
      <c r="H83" s="22">
        <f>G83/323891*100000</f>
        <v>1.2349833740363272</v>
      </c>
    </row>
    <row r="84" spans="1:8" s="15" customFormat="1" ht="15" customHeight="1" x14ac:dyDescent="0.2">
      <c r="A84" s="53"/>
      <c r="B84" s="61" t="s">
        <v>40</v>
      </c>
      <c r="C84" s="23">
        <f t="shared" si="8"/>
        <v>240</v>
      </c>
      <c r="D84" s="20">
        <f>C84/653355*100000</f>
        <v>36.733475675551574</v>
      </c>
      <c r="E84" s="70">
        <v>140</v>
      </c>
      <c r="F84" s="20">
        <f>E84/329464*100000</f>
        <v>42.493261782774447</v>
      </c>
      <c r="G84" s="70">
        <v>100</v>
      </c>
      <c r="H84" s="22">
        <f>G84/323891*100000</f>
        <v>30.874584350908179</v>
      </c>
    </row>
    <row r="85" spans="1:8" s="15" customFormat="1" ht="15.95" customHeight="1" x14ac:dyDescent="0.2">
      <c r="A85" s="53"/>
      <c r="B85" s="54"/>
      <c r="C85" s="65"/>
      <c r="D85" s="20"/>
      <c r="E85" s="23"/>
      <c r="F85" s="69"/>
      <c r="G85" s="70"/>
      <c r="H85" s="71"/>
    </row>
    <row r="86" spans="1:8" s="15" customFormat="1" ht="15.95" customHeight="1" x14ac:dyDescent="0.2">
      <c r="A86" s="40"/>
      <c r="B86" s="54" t="s">
        <v>49</v>
      </c>
      <c r="C86" s="7">
        <f>SUM(C89,C90,C92,C93,C94,C95)</f>
        <v>1054</v>
      </c>
      <c r="D86" s="5">
        <f>C86/599418*100000</f>
        <v>175.83722877858187</v>
      </c>
      <c r="E86" s="7">
        <f>SUM(E89,E90,E92,E93,E94,E95)</f>
        <v>674</v>
      </c>
      <c r="F86" s="5">
        <f>E86/301373*100000</f>
        <v>223.64312662381832</v>
      </c>
      <c r="G86" s="7">
        <f>SUM(G89,G90,G92,G93,G94,G95)</f>
        <v>380</v>
      </c>
      <c r="H86" s="6">
        <f>G86/298045*100000</f>
        <v>127.49752554144509</v>
      </c>
    </row>
    <row r="87" spans="1:8" s="15" customFormat="1" ht="15" customHeight="1" x14ac:dyDescent="0.2">
      <c r="A87" s="53"/>
      <c r="B87" s="54"/>
      <c r="C87" s="27"/>
      <c r="D87" s="20"/>
      <c r="E87" s="70"/>
      <c r="F87" s="20"/>
      <c r="G87" s="70"/>
      <c r="H87" s="71"/>
    </row>
    <row r="88" spans="1:8" s="15" customFormat="1" ht="15" customHeight="1" x14ac:dyDescent="0.2">
      <c r="A88" s="53" t="s">
        <v>4</v>
      </c>
      <c r="B88" s="54" t="s">
        <v>3</v>
      </c>
      <c r="C88" s="27"/>
      <c r="D88" s="20"/>
      <c r="E88" s="70"/>
      <c r="F88" s="20"/>
      <c r="G88" s="70"/>
      <c r="H88" s="71"/>
    </row>
    <row r="89" spans="1:8" s="15" customFormat="1" ht="15" customHeight="1" x14ac:dyDescent="0.2">
      <c r="A89" s="53"/>
      <c r="B89" s="54" t="s">
        <v>32</v>
      </c>
      <c r="C89" s="27">
        <f>SUM(E89,G89)</f>
        <v>267</v>
      </c>
      <c r="D89" s="20">
        <f>C89/599418*100000</f>
        <v>44.543206910703383</v>
      </c>
      <c r="E89" s="70">
        <v>242</v>
      </c>
      <c r="F89" s="20">
        <f>E89/301373*100000</f>
        <v>80.29916415870035</v>
      </c>
      <c r="G89" s="70">
        <v>25</v>
      </c>
      <c r="H89" s="22">
        <f>G89/298045*100000</f>
        <v>8.3879951014108602</v>
      </c>
    </row>
    <row r="90" spans="1:8" s="15" customFormat="1" ht="15" customHeight="1" x14ac:dyDescent="0.2">
      <c r="A90" s="53" t="s">
        <v>5</v>
      </c>
      <c r="B90" s="54" t="s">
        <v>31</v>
      </c>
      <c r="C90" s="27">
        <f>SUM(E90,G90)</f>
        <v>178</v>
      </c>
      <c r="D90" s="20">
        <f>C90/599418*100000</f>
        <v>29.695471273802255</v>
      </c>
      <c r="E90" s="70">
        <v>53</v>
      </c>
      <c r="F90" s="20">
        <f>E90/301373*100000</f>
        <v>17.586180580211231</v>
      </c>
      <c r="G90" s="70">
        <v>125</v>
      </c>
      <c r="H90" s="22">
        <f>G90/298045*100000</f>
        <v>41.939975507054299</v>
      </c>
    </row>
    <row r="91" spans="1:8" s="15" customFormat="1" ht="15" customHeight="1" x14ac:dyDescent="0.2">
      <c r="A91" s="53" t="s">
        <v>14</v>
      </c>
      <c r="B91" s="54" t="s">
        <v>15</v>
      </c>
      <c r="C91" s="27"/>
      <c r="D91" s="20"/>
      <c r="E91" s="70"/>
      <c r="F91" s="20"/>
      <c r="G91" s="70"/>
      <c r="H91" s="22"/>
    </row>
    <row r="92" spans="1:8" s="15" customFormat="1" ht="15" customHeight="1" x14ac:dyDescent="0.2">
      <c r="A92" s="53"/>
      <c r="B92" s="54" t="s">
        <v>38</v>
      </c>
      <c r="C92" s="27">
        <f>SUM(E92,G92)</f>
        <v>93</v>
      </c>
      <c r="D92" s="20">
        <f>C92/599418*100000</f>
        <v>15.515049598110167</v>
      </c>
      <c r="E92" s="70">
        <v>66</v>
      </c>
      <c r="F92" s="20">
        <f>E92/301373*100000</f>
        <v>21.899772043281914</v>
      </c>
      <c r="G92" s="70">
        <v>27</v>
      </c>
      <c r="H92" s="22">
        <f>G92/298045*100000</f>
        <v>9.0590347095237309</v>
      </c>
    </row>
    <row r="93" spans="1:8" s="15" customFormat="1" ht="15" customHeight="1" x14ac:dyDescent="0.2">
      <c r="A93" s="53" t="s">
        <v>12</v>
      </c>
      <c r="B93" s="54" t="s">
        <v>36</v>
      </c>
      <c r="C93" s="27">
        <f>SUM(E93,G93)</f>
        <v>50</v>
      </c>
      <c r="D93" s="20">
        <f>C93/599418*100000</f>
        <v>8.3414245151129922</v>
      </c>
      <c r="E93" s="23">
        <v>29</v>
      </c>
      <c r="F93" s="20">
        <f>E93/301373*100000</f>
        <v>9.622627109926901</v>
      </c>
      <c r="G93" s="70">
        <v>21</v>
      </c>
      <c r="H93" s="22">
        <f>G93/298045*100000</f>
        <v>7.0459158851851225</v>
      </c>
    </row>
    <row r="94" spans="1:8" s="15" customFormat="1" ht="15" customHeight="1" x14ac:dyDescent="0.2">
      <c r="A94" s="53" t="s">
        <v>2</v>
      </c>
      <c r="B94" s="54" t="s">
        <v>34</v>
      </c>
      <c r="C94" s="27">
        <f>SUM(E94,G94)</f>
        <v>44</v>
      </c>
      <c r="D94" s="20">
        <f>C94/599418*100000</f>
        <v>7.3404535732994338</v>
      </c>
      <c r="E94" s="70">
        <v>33</v>
      </c>
      <c r="F94" s="20">
        <f>E94/301373*100000</f>
        <v>10.949886021640957</v>
      </c>
      <c r="G94" s="70">
        <v>11</v>
      </c>
      <c r="H94" s="22">
        <f>G94/298045*100000</f>
        <v>3.6907178446207785</v>
      </c>
    </row>
    <row r="95" spans="1:8" s="15" customFormat="1" ht="15" customHeight="1" x14ac:dyDescent="0.2">
      <c r="A95" s="53"/>
      <c r="B95" s="61" t="s">
        <v>40</v>
      </c>
      <c r="C95" s="27">
        <f>SUM(E95,G95)</f>
        <v>422</v>
      </c>
      <c r="D95" s="20">
        <f>C95/599418*100000</f>
        <v>70.401622907553659</v>
      </c>
      <c r="E95" s="70">
        <v>251</v>
      </c>
      <c r="F95" s="20">
        <f>E95/301373*100000</f>
        <v>83.285496710056975</v>
      </c>
      <c r="G95" s="70">
        <v>171</v>
      </c>
      <c r="H95" s="22">
        <f>G95/298045*100000</f>
        <v>57.373886493650289</v>
      </c>
    </row>
    <row r="96" spans="1:8" s="15" customFormat="1" ht="15.95" customHeight="1" x14ac:dyDescent="0.2">
      <c r="A96" s="85" t="s">
        <v>64</v>
      </c>
      <c r="B96" s="85"/>
      <c r="C96" s="85"/>
      <c r="D96" s="85"/>
      <c r="E96" s="85"/>
      <c r="F96" s="85"/>
      <c r="G96" s="85"/>
      <c r="H96" s="85"/>
    </row>
    <row r="97" spans="1:8" x14ac:dyDescent="0.2">
      <c r="A97" s="85" t="s">
        <v>29</v>
      </c>
      <c r="B97" s="85"/>
      <c r="C97" s="85"/>
      <c r="D97" s="85"/>
      <c r="E97" s="85"/>
      <c r="F97" s="85"/>
      <c r="G97" s="85"/>
      <c r="H97" s="85"/>
    </row>
    <row r="98" spans="1:8" x14ac:dyDescent="0.2">
      <c r="C98" s="14"/>
      <c r="D98" s="14"/>
      <c r="E98" s="11"/>
      <c r="F98" s="14"/>
      <c r="G98" s="14"/>
    </row>
    <row r="99" spans="1:8" s="15" customFormat="1" ht="27.75" customHeight="1" x14ac:dyDescent="0.25">
      <c r="A99" s="86" t="s">
        <v>56</v>
      </c>
      <c r="B99" s="87" t="s">
        <v>28</v>
      </c>
      <c r="C99" s="88" t="s">
        <v>11</v>
      </c>
      <c r="D99" s="89"/>
      <c r="E99" s="89"/>
      <c r="F99" s="89"/>
      <c r="G99" s="89"/>
      <c r="H99" s="89"/>
    </row>
    <row r="100" spans="1:8" ht="27.75" customHeight="1" x14ac:dyDescent="0.2">
      <c r="A100" s="86"/>
      <c r="B100" s="87"/>
      <c r="C100" s="88" t="s">
        <v>10</v>
      </c>
      <c r="D100" s="86"/>
      <c r="E100" s="88" t="s">
        <v>9</v>
      </c>
      <c r="F100" s="90"/>
      <c r="G100" s="88" t="s">
        <v>8</v>
      </c>
      <c r="H100" s="91"/>
    </row>
    <row r="101" spans="1:8" ht="27.75" customHeight="1" x14ac:dyDescent="0.2">
      <c r="A101" s="86"/>
      <c r="B101" s="87"/>
      <c r="C101" s="44" t="s">
        <v>7</v>
      </c>
      <c r="D101" s="44" t="s">
        <v>6</v>
      </c>
      <c r="E101" s="45" t="s">
        <v>7</v>
      </c>
      <c r="F101" s="44" t="s">
        <v>6</v>
      </c>
      <c r="G101" s="44" t="s">
        <v>7</v>
      </c>
      <c r="H101" s="46" t="s">
        <v>6</v>
      </c>
    </row>
    <row r="102" spans="1:8" ht="27.75" customHeight="1" x14ac:dyDescent="0.2">
      <c r="A102" s="16"/>
      <c r="B102" s="25"/>
      <c r="C102" s="18"/>
      <c r="D102" s="30"/>
      <c r="E102" s="18"/>
      <c r="F102" s="28"/>
      <c r="G102" s="18"/>
      <c r="H102" s="31"/>
    </row>
    <row r="103" spans="1:8" ht="15.75" customHeight="1" x14ac:dyDescent="0.2">
      <c r="A103" s="53"/>
      <c r="B103" s="54" t="s">
        <v>48</v>
      </c>
      <c r="C103" s="75">
        <f>SUM(C105,C107,C108,C109,C110,C111)</f>
        <v>1568</v>
      </c>
      <c r="D103" s="5">
        <f>C103/527115*100000</f>
        <v>297.46829439496128</v>
      </c>
      <c r="E103" s="75">
        <f>SUM(E105,E107,E108,E109,E110,E111)</f>
        <v>938</v>
      </c>
      <c r="F103" s="5">
        <f>E103/263128*100000</f>
        <v>356.48049618436653</v>
      </c>
      <c r="G103" s="75">
        <f>SUM(G105,G107,G108,G109,G110,G111)</f>
        <v>630</v>
      </c>
      <c r="H103" s="6">
        <f>G103/263987*100000</f>
        <v>238.64811524809934</v>
      </c>
    </row>
    <row r="104" spans="1:8" s="15" customFormat="1" ht="15.75" customHeight="1" x14ac:dyDescent="0.2">
      <c r="A104" s="53"/>
      <c r="B104" s="54"/>
      <c r="C104" s="75"/>
      <c r="D104" s="69"/>
      <c r="E104" s="76"/>
      <c r="F104" s="69"/>
      <c r="G104" s="70"/>
      <c r="H104" s="71"/>
    </row>
    <row r="105" spans="1:8" s="15" customFormat="1" ht="15" customHeight="1" x14ac:dyDescent="0.2">
      <c r="A105" s="53" t="s">
        <v>5</v>
      </c>
      <c r="B105" s="54" t="s">
        <v>31</v>
      </c>
      <c r="C105" s="70">
        <f>SUM(E105,G105)</f>
        <v>356</v>
      </c>
      <c r="D105" s="20">
        <f>C105/527115*100000</f>
        <v>67.537444390692741</v>
      </c>
      <c r="E105" s="70">
        <v>111</v>
      </c>
      <c r="F105" s="20">
        <f>E105/263128*100000</f>
        <v>42.184792192393054</v>
      </c>
      <c r="G105" s="70">
        <v>245</v>
      </c>
      <c r="H105" s="22">
        <f>G105/263987*100000</f>
        <v>92.807600374260858</v>
      </c>
    </row>
    <row r="106" spans="1:8" s="15" customFormat="1" ht="15" customHeight="1" x14ac:dyDescent="0.2">
      <c r="A106" s="53" t="s">
        <v>4</v>
      </c>
      <c r="B106" s="54" t="s">
        <v>3</v>
      </c>
      <c r="C106" s="70"/>
      <c r="D106" s="20"/>
      <c r="E106" s="70"/>
      <c r="F106" s="20"/>
      <c r="G106" s="70"/>
      <c r="H106" s="22"/>
    </row>
    <row r="107" spans="1:8" s="15" customFormat="1" ht="15" customHeight="1" x14ac:dyDescent="0.2">
      <c r="A107" s="53"/>
      <c r="B107" s="54" t="s">
        <v>32</v>
      </c>
      <c r="C107" s="70">
        <f>SUM(E107,G107)</f>
        <v>211</v>
      </c>
      <c r="D107" s="20">
        <f>C107/527115*100000</f>
        <v>40.029215636056648</v>
      </c>
      <c r="E107" s="70">
        <v>187</v>
      </c>
      <c r="F107" s="20">
        <f>E107/263128*100000</f>
        <v>71.068073333130641</v>
      </c>
      <c r="G107" s="77">
        <v>24</v>
      </c>
      <c r="H107" s="22">
        <f>G107/263987*100000</f>
        <v>9.0913567713561658</v>
      </c>
    </row>
    <row r="108" spans="1:8" s="15" customFormat="1" ht="15" customHeight="1" x14ac:dyDescent="0.2">
      <c r="A108" s="53" t="s">
        <v>0</v>
      </c>
      <c r="B108" s="54" t="s">
        <v>35</v>
      </c>
      <c r="C108" s="70">
        <f t="shared" ref="C108:C111" si="9">SUM(E108,G108)</f>
        <v>115</v>
      </c>
      <c r="D108" s="20">
        <f>C108/527115*100000</f>
        <v>21.816871081263102</v>
      </c>
      <c r="E108" s="70">
        <v>62</v>
      </c>
      <c r="F108" s="20">
        <f>E108/263128*100000</f>
        <v>23.562676720075402</v>
      </c>
      <c r="G108" s="77">
        <v>53</v>
      </c>
      <c r="H108" s="22">
        <f>G108/263987*100000</f>
        <v>20.076746203411531</v>
      </c>
    </row>
    <row r="109" spans="1:8" s="15" customFormat="1" ht="15" customHeight="1" x14ac:dyDescent="0.2">
      <c r="A109" s="53" t="s">
        <v>61</v>
      </c>
      <c r="B109" s="54" t="s">
        <v>34</v>
      </c>
      <c r="C109" s="70">
        <f t="shared" si="9"/>
        <v>112</v>
      </c>
      <c r="D109" s="20">
        <f>C109/527115*100000</f>
        <v>21.247735313925805</v>
      </c>
      <c r="E109" s="70">
        <v>78</v>
      </c>
      <c r="F109" s="20">
        <f>E109/263128*100000</f>
        <v>29.64336748654647</v>
      </c>
      <c r="G109" s="77">
        <v>34</v>
      </c>
      <c r="H109" s="22">
        <f>G109/263987*100000</f>
        <v>12.879422092754568</v>
      </c>
    </row>
    <row r="110" spans="1:8" s="15" customFormat="1" ht="15" customHeight="1" x14ac:dyDescent="0.2">
      <c r="A110" s="53" t="s">
        <v>62</v>
      </c>
      <c r="B110" s="54" t="s">
        <v>33</v>
      </c>
      <c r="C110" s="70">
        <f t="shared" si="9"/>
        <v>89</v>
      </c>
      <c r="D110" s="20">
        <f>C110/527115*100000</f>
        <v>16.884361097673185</v>
      </c>
      <c r="E110" s="70">
        <v>59</v>
      </c>
      <c r="F110" s="20">
        <f>E110/263128*100000</f>
        <v>22.422547201362075</v>
      </c>
      <c r="G110" s="77">
        <v>30</v>
      </c>
      <c r="H110" s="22">
        <f>G110/263987*100000</f>
        <v>11.364195964195206</v>
      </c>
    </row>
    <row r="111" spans="1:8" s="15" customFormat="1" ht="15" customHeight="1" x14ac:dyDescent="0.2">
      <c r="A111" s="53"/>
      <c r="B111" s="61" t="s">
        <v>40</v>
      </c>
      <c r="C111" s="70">
        <f t="shared" si="9"/>
        <v>685</v>
      </c>
      <c r="D111" s="20">
        <f>C111/527115*100000</f>
        <v>129.95266687534976</v>
      </c>
      <c r="E111" s="70">
        <v>441</v>
      </c>
      <c r="F111" s="20">
        <f>E111/263128*100000</f>
        <v>167.59903925085891</v>
      </c>
      <c r="G111" s="77">
        <v>244</v>
      </c>
      <c r="H111" s="22">
        <f>G111/263987*100000</f>
        <v>92.428793842121024</v>
      </c>
    </row>
    <row r="112" spans="1:8" s="15" customFormat="1" ht="15.95" customHeight="1" x14ac:dyDescent="0.2">
      <c r="A112" s="53"/>
      <c r="B112" s="54"/>
      <c r="C112" s="75"/>
      <c r="D112" s="20"/>
      <c r="E112" s="75"/>
      <c r="F112" s="74"/>
      <c r="G112" s="78"/>
      <c r="H112" s="67"/>
    </row>
    <row r="113" spans="1:8" s="15" customFormat="1" ht="15.95" customHeight="1" x14ac:dyDescent="0.2">
      <c r="A113" s="53"/>
      <c r="B113" s="54" t="s">
        <v>47</v>
      </c>
      <c r="C113" s="75">
        <f>SUM(C115:C120)</f>
        <v>2605</v>
      </c>
      <c r="D113" s="5">
        <f>C113/388943*100000</f>
        <v>669.76394998753028</v>
      </c>
      <c r="E113" s="1">
        <f xml:space="preserve"> SUM(E115:E120)</f>
        <v>1561</v>
      </c>
      <c r="F113" s="5">
        <f>E113/190917*100000</f>
        <v>817.63279330808689</v>
      </c>
      <c r="G113" s="1">
        <f xml:space="preserve"> SUM(G115:G120)</f>
        <v>1044</v>
      </c>
      <c r="H113" s="6">
        <f>G113/198026*100000</f>
        <v>527.20349853049606</v>
      </c>
    </row>
    <row r="114" spans="1:8" s="15" customFormat="1" ht="15.95" customHeight="1" x14ac:dyDescent="0.2">
      <c r="A114" s="53"/>
      <c r="B114" s="54"/>
      <c r="C114" s="70"/>
      <c r="D114" s="32"/>
      <c r="E114" s="33"/>
      <c r="F114" s="32"/>
      <c r="G114" s="34"/>
      <c r="H114" s="35"/>
    </row>
    <row r="115" spans="1:8" s="15" customFormat="1" ht="15" customHeight="1" x14ac:dyDescent="0.2">
      <c r="A115" s="53" t="s">
        <v>5</v>
      </c>
      <c r="B115" s="54" t="s">
        <v>31</v>
      </c>
      <c r="C115" s="70">
        <f xml:space="preserve"> SUM(E115,G115)</f>
        <v>631</v>
      </c>
      <c r="D115" s="20">
        <f t="shared" ref="D115:D120" si="10">C115/388943*100000</f>
        <v>162.23456907567433</v>
      </c>
      <c r="E115" s="33">
        <v>276</v>
      </c>
      <c r="F115" s="20">
        <f t="shared" ref="F115:F120" si="11">E115/190917*100000</f>
        <v>144.56543943179497</v>
      </c>
      <c r="G115" s="34">
        <v>355</v>
      </c>
      <c r="H115" s="22">
        <f t="shared" ref="H115:H120" si="12">G115/198026*100000</f>
        <v>179.26938886812843</v>
      </c>
    </row>
    <row r="116" spans="1:8" s="15" customFormat="1" ht="15" customHeight="1" x14ac:dyDescent="0.2">
      <c r="A116" s="53" t="s">
        <v>0</v>
      </c>
      <c r="B116" s="54" t="s">
        <v>35</v>
      </c>
      <c r="C116" s="70">
        <f t="shared" ref="C116:C120" si="13" xml:space="preserve"> SUM(E116,G116)</f>
        <v>274</v>
      </c>
      <c r="D116" s="20">
        <f t="shared" si="10"/>
        <v>70.447340612891864</v>
      </c>
      <c r="E116" s="33">
        <v>163</v>
      </c>
      <c r="F116" s="20">
        <f t="shared" si="11"/>
        <v>85.377415316603546</v>
      </c>
      <c r="G116" s="34">
        <v>111</v>
      </c>
      <c r="H116" s="22">
        <f t="shared" si="12"/>
        <v>56.05324553341481</v>
      </c>
    </row>
    <row r="117" spans="1:8" s="15" customFormat="1" ht="15" customHeight="1" x14ac:dyDescent="0.2">
      <c r="A117" s="53" t="s">
        <v>2</v>
      </c>
      <c r="B117" s="54" t="s">
        <v>34</v>
      </c>
      <c r="C117" s="70">
        <f t="shared" si="13"/>
        <v>257</v>
      </c>
      <c r="D117" s="20">
        <f t="shared" si="10"/>
        <v>66.076520209902213</v>
      </c>
      <c r="E117" s="33">
        <v>183</v>
      </c>
      <c r="F117" s="20">
        <f t="shared" si="11"/>
        <v>95.8531717971684</v>
      </c>
      <c r="G117" s="34">
        <v>74</v>
      </c>
      <c r="H117" s="22">
        <f t="shared" si="12"/>
        <v>37.368830355609873</v>
      </c>
    </row>
    <row r="118" spans="1:8" s="15" customFormat="1" ht="15" customHeight="1" x14ac:dyDescent="0.2">
      <c r="A118" s="53" t="s">
        <v>62</v>
      </c>
      <c r="B118" s="54" t="s">
        <v>33</v>
      </c>
      <c r="C118" s="70">
        <f t="shared" si="13"/>
        <v>162</v>
      </c>
      <c r="D118" s="20">
        <f t="shared" si="10"/>
        <v>41.651347369665991</v>
      </c>
      <c r="E118" s="33">
        <v>101</v>
      </c>
      <c r="F118" s="20">
        <f t="shared" si="11"/>
        <v>52.902570226852504</v>
      </c>
      <c r="G118" s="34">
        <v>61</v>
      </c>
      <c r="H118" s="22">
        <f t="shared" si="12"/>
        <v>30.804035833678405</v>
      </c>
    </row>
    <row r="119" spans="1:8" s="15" customFormat="1" ht="15" customHeight="1" x14ac:dyDescent="0.2">
      <c r="A119" s="53" t="s">
        <v>12</v>
      </c>
      <c r="B119" s="54" t="s">
        <v>36</v>
      </c>
      <c r="C119" s="70">
        <f t="shared" si="13"/>
        <v>140</v>
      </c>
      <c r="D119" s="20">
        <f t="shared" si="10"/>
        <v>35.994991554032339</v>
      </c>
      <c r="E119" s="70">
        <v>94</v>
      </c>
      <c r="F119" s="20">
        <f t="shared" si="11"/>
        <v>49.23605545865481</v>
      </c>
      <c r="G119" s="77">
        <v>46</v>
      </c>
      <c r="H119" s="22">
        <f t="shared" si="12"/>
        <v>23.229272923757485</v>
      </c>
    </row>
    <row r="120" spans="1:8" s="15" customFormat="1" ht="15" customHeight="1" x14ac:dyDescent="0.2">
      <c r="A120" s="53"/>
      <c r="B120" s="61" t="s">
        <v>40</v>
      </c>
      <c r="C120" s="70">
        <f t="shared" si="13"/>
        <v>1141</v>
      </c>
      <c r="D120" s="20">
        <f t="shared" si="10"/>
        <v>293.35918116536357</v>
      </c>
      <c r="E120" s="33">
        <v>744</v>
      </c>
      <c r="F120" s="20">
        <f t="shared" si="11"/>
        <v>389.69814107701251</v>
      </c>
      <c r="G120" s="34">
        <v>397</v>
      </c>
      <c r="H120" s="22">
        <f t="shared" si="12"/>
        <v>200.47872501590703</v>
      </c>
    </row>
    <row r="121" spans="1:8" s="15" customFormat="1" ht="15.95" customHeight="1" x14ac:dyDescent="0.2">
      <c r="A121" s="53"/>
      <c r="B121" s="54"/>
      <c r="C121" s="70"/>
      <c r="D121" s="69"/>
      <c r="E121" s="70"/>
      <c r="F121" s="69"/>
      <c r="G121" s="77"/>
      <c r="H121" s="67"/>
    </row>
    <row r="122" spans="1:8" s="15" customFormat="1" ht="15.95" customHeight="1" x14ac:dyDescent="0.2">
      <c r="A122" s="53"/>
      <c r="B122" s="54" t="s">
        <v>46</v>
      </c>
      <c r="C122" s="1">
        <f>SUM(C124,C125,C126,C127,C128,C129)</f>
        <v>4015</v>
      </c>
      <c r="D122" s="5">
        <f>C122/234657*100000</f>
        <v>1711.0079818628894</v>
      </c>
      <c r="E122" s="1">
        <f>SUM(E124,E125,E126,E127,E128,E129)</f>
        <v>2399</v>
      </c>
      <c r="F122" s="5">
        <f>E122/111737*100000</f>
        <v>2147.0059156769917</v>
      </c>
      <c r="G122" s="1">
        <f>SUM(G124,G125,G126,G127,G128,G129)</f>
        <v>1616</v>
      </c>
      <c r="H122" s="6">
        <f>G122/122920*100000</f>
        <v>1314.6762121705174</v>
      </c>
    </row>
    <row r="123" spans="1:8" s="15" customFormat="1" ht="15.95" customHeight="1" x14ac:dyDescent="0.2">
      <c r="A123" s="53"/>
      <c r="B123" s="54"/>
      <c r="C123" s="1"/>
      <c r="D123" s="2"/>
      <c r="E123" s="1"/>
      <c r="F123" s="2"/>
      <c r="G123" s="3"/>
      <c r="H123" s="4"/>
    </row>
    <row r="124" spans="1:8" s="15" customFormat="1" ht="15" customHeight="1" x14ac:dyDescent="0.2">
      <c r="A124" s="53" t="s">
        <v>5</v>
      </c>
      <c r="B124" s="54" t="s">
        <v>31</v>
      </c>
      <c r="C124" s="70">
        <f t="shared" ref="C124:C129" si="14" xml:space="preserve"> SUM(E124,G124)</f>
        <v>871</v>
      </c>
      <c r="D124" s="20">
        <f t="shared" ref="D124:D129" si="15">C124/234657*100000</f>
        <v>371.18006281508752</v>
      </c>
      <c r="E124" s="33">
        <v>456</v>
      </c>
      <c r="F124" s="20">
        <f t="shared" ref="F124:F129" si="16">E124/111737*100000</f>
        <v>408.10116613118305</v>
      </c>
      <c r="G124" s="34">
        <v>415</v>
      </c>
      <c r="H124" s="22">
        <f t="shared" ref="H124:H129" si="17">G124/122920*100000</f>
        <v>337.61796290270092</v>
      </c>
    </row>
    <row r="125" spans="1:8" s="15" customFormat="1" ht="15" customHeight="1" x14ac:dyDescent="0.2">
      <c r="A125" s="53" t="s">
        <v>0</v>
      </c>
      <c r="B125" s="54" t="s">
        <v>35</v>
      </c>
      <c r="C125" s="70">
        <f t="shared" si="14"/>
        <v>439</v>
      </c>
      <c r="D125" s="20">
        <f t="shared" si="15"/>
        <v>187.0815701214965</v>
      </c>
      <c r="E125" s="33">
        <v>246</v>
      </c>
      <c r="F125" s="20">
        <f t="shared" si="16"/>
        <v>220.15983962340138</v>
      </c>
      <c r="G125" s="34">
        <v>193</v>
      </c>
      <c r="H125" s="22">
        <f t="shared" si="17"/>
        <v>157.01269118125612</v>
      </c>
    </row>
    <row r="126" spans="1:8" s="15" customFormat="1" ht="15" customHeight="1" x14ac:dyDescent="0.2">
      <c r="A126" s="53" t="s">
        <v>2</v>
      </c>
      <c r="B126" s="54" t="s">
        <v>34</v>
      </c>
      <c r="C126" s="70">
        <f t="shared" si="14"/>
        <v>419</v>
      </c>
      <c r="D126" s="20">
        <f t="shared" si="15"/>
        <v>178.55849175605246</v>
      </c>
      <c r="E126" s="33">
        <v>296</v>
      </c>
      <c r="F126" s="20">
        <f t="shared" si="16"/>
        <v>264.90777450620658</v>
      </c>
      <c r="G126" s="34">
        <v>123</v>
      </c>
      <c r="H126" s="22">
        <f t="shared" si="17"/>
        <v>100.06508298080051</v>
      </c>
    </row>
    <row r="127" spans="1:8" s="15" customFormat="1" ht="15" customHeight="1" x14ac:dyDescent="0.2">
      <c r="A127" s="53" t="s">
        <v>1</v>
      </c>
      <c r="B127" s="54" t="s">
        <v>33</v>
      </c>
      <c r="C127" s="70">
        <f t="shared" si="14"/>
        <v>360</v>
      </c>
      <c r="D127" s="20">
        <f t="shared" si="15"/>
        <v>153.41541057799256</v>
      </c>
      <c r="E127" s="33">
        <v>236</v>
      </c>
      <c r="F127" s="20">
        <f t="shared" si="16"/>
        <v>211.21025264684033</v>
      </c>
      <c r="G127" s="34">
        <v>124</v>
      </c>
      <c r="H127" s="22">
        <f t="shared" si="17"/>
        <v>100.87862024080704</v>
      </c>
    </row>
    <row r="128" spans="1:8" s="15" customFormat="1" ht="15" customHeight="1" x14ac:dyDescent="0.2">
      <c r="A128" s="53" t="s">
        <v>12</v>
      </c>
      <c r="B128" s="54" t="s">
        <v>36</v>
      </c>
      <c r="C128" s="70">
        <f t="shared" si="14"/>
        <v>220</v>
      </c>
      <c r="D128" s="20">
        <f t="shared" si="15"/>
        <v>93.753862019884338</v>
      </c>
      <c r="E128" s="33">
        <v>135</v>
      </c>
      <c r="F128" s="20">
        <f t="shared" si="16"/>
        <v>120.81942418357393</v>
      </c>
      <c r="G128" s="34">
        <v>85</v>
      </c>
      <c r="H128" s="22">
        <f t="shared" si="17"/>
        <v>69.150667100553207</v>
      </c>
    </row>
    <row r="129" spans="1:8" s="15" customFormat="1" ht="15" customHeight="1" x14ac:dyDescent="0.2">
      <c r="A129" s="53"/>
      <c r="B129" s="61" t="s">
        <v>40</v>
      </c>
      <c r="C129" s="70">
        <f t="shared" si="14"/>
        <v>1706</v>
      </c>
      <c r="D129" s="20">
        <f t="shared" si="15"/>
        <v>727.01858457237586</v>
      </c>
      <c r="E129" s="33">
        <v>1030</v>
      </c>
      <c r="F129" s="20">
        <f t="shared" si="16"/>
        <v>921.80745858578621</v>
      </c>
      <c r="G129" s="34">
        <v>676</v>
      </c>
      <c r="H129" s="22">
        <f t="shared" si="17"/>
        <v>549.95118776439961</v>
      </c>
    </row>
    <row r="130" spans="1:8" s="15" customFormat="1" ht="15.95" customHeight="1" x14ac:dyDescent="0.2">
      <c r="A130" s="53"/>
      <c r="B130" s="54"/>
      <c r="C130" s="75"/>
      <c r="D130" s="20"/>
      <c r="E130" s="70"/>
      <c r="F130" s="69"/>
      <c r="G130" s="77"/>
      <c r="H130" s="67"/>
    </row>
    <row r="131" spans="1:8" s="15" customFormat="1" ht="15.95" customHeight="1" x14ac:dyDescent="0.2">
      <c r="A131" s="53"/>
      <c r="B131" s="54" t="s">
        <v>45</v>
      </c>
      <c r="C131" s="1">
        <f>SUM(C133:C138)</f>
        <v>10988</v>
      </c>
      <c r="D131" s="5">
        <f>C131/167825*100000</f>
        <v>6547.2962907790852</v>
      </c>
      <c r="E131" s="1">
        <f>SUM(E133:E138)</f>
        <v>5466</v>
      </c>
      <c r="F131" s="5">
        <f>E131/75099*100000</f>
        <v>7278.3925218711302</v>
      </c>
      <c r="G131" s="1">
        <f>SUM(G133:G138)</f>
        <v>5522</v>
      </c>
      <c r="H131" s="6">
        <f>G131/92726*100000</f>
        <v>5955.1797769773311</v>
      </c>
    </row>
    <row r="132" spans="1:8" s="15" customFormat="1" ht="15.95" customHeight="1" x14ac:dyDescent="0.2">
      <c r="A132" s="53"/>
      <c r="B132" s="54"/>
      <c r="C132" s="1"/>
      <c r="D132" s="5"/>
      <c r="E132" s="1"/>
      <c r="F132" s="5"/>
      <c r="G132" s="3"/>
      <c r="H132" s="6"/>
    </row>
    <row r="133" spans="1:8" s="15" customFormat="1" ht="15" customHeight="1" x14ac:dyDescent="0.2">
      <c r="A133" s="53" t="s">
        <v>2</v>
      </c>
      <c r="B133" s="54" t="s">
        <v>34</v>
      </c>
      <c r="C133" s="33">
        <f>SUM(E133,G133)</f>
        <v>1281</v>
      </c>
      <c r="D133" s="20">
        <f t="shared" ref="D133:D138" si="18">C133/167825*100000</f>
        <v>763.29509906152236</v>
      </c>
      <c r="E133" s="33">
        <v>665</v>
      </c>
      <c r="F133" s="20">
        <f t="shared" ref="F133:F138" si="19">E133/75099*100000</f>
        <v>885.49780955804999</v>
      </c>
      <c r="G133" s="34">
        <v>616</v>
      </c>
      <c r="H133" s="22">
        <f t="shared" ref="H133:H138" si="20">G133/92726*100000</f>
        <v>664.32284364687359</v>
      </c>
    </row>
    <row r="134" spans="1:8" s="15" customFormat="1" ht="15" customHeight="1" x14ac:dyDescent="0.2">
      <c r="A134" s="53" t="s">
        <v>5</v>
      </c>
      <c r="B134" s="54" t="s">
        <v>31</v>
      </c>
      <c r="C134" s="33">
        <f t="shared" ref="C134:C138" si="21">SUM(E134,G134)</f>
        <v>1252</v>
      </c>
      <c r="D134" s="20">
        <f t="shared" si="18"/>
        <v>746.01519439892752</v>
      </c>
      <c r="E134" s="33">
        <v>714</v>
      </c>
      <c r="F134" s="20">
        <f t="shared" si="19"/>
        <v>950.74501657811686</v>
      </c>
      <c r="G134" s="34">
        <v>538</v>
      </c>
      <c r="H134" s="22">
        <f t="shared" si="20"/>
        <v>580.20404201626297</v>
      </c>
    </row>
    <row r="135" spans="1:8" s="15" customFormat="1" ht="15" customHeight="1" x14ac:dyDescent="0.2">
      <c r="A135" s="53" t="s">
        <v>1</v>
      </c>
      <c r="B135" s="54" t="s">
        <v>33</v>
      </c>
      <c r="C135" s="33">
        <f t="shared" si="21"/>
        <v>1113</v>
      </c>
      <c r="D135" s="20">
        <f t="shared" si="18"/>
        <v>663.19082377476536</v>
      </c>
      <c r="E135" s="33">
        <v>564</v>
      </c>
      <c r="F135" s="20">
        <f t="shared" si="19"/>
        <v>751.00866855750417</v>
      </c>
      <c r="G135" s="33">
        <v>549</v>
      </c>
      <c r="H135" s="22">
        <f t="shared" si="20"/>
        <v>592.06694993852852</v>
      </c>
    </row>
    <row r="136" spans="1:8" s="15" customFormat="1" ht="15" customHeight="1" x14ac:dyDescent="0.2">
      <c r="A136" s="53" t="s">
        <v>12</v>
      </c>
      <c r="B136" s="54" t="s">
        <v>36</v>
      </c>
      <c r="C136" s="33">
        <f t="shared" si="21"/>
        <v>962</v>
      </c>
      <c r="D136" s="20">
        <f t="shared" si="18"/>
        <v>573.21614777297782</v>
      </c>
      <c r="E136" s="33">
        <v>467</v>
      </c>
      <c r="F136" s="20">
        <f t="shared" si="19"/>
        <v>621.84583017084117</v>
      </c>
      <c r="G136" s="33">
        <v>495</v>
      </c>
      <c r="H136" s="22">
        <f t="shared" si="20"/>
        <v>533.83085650195198</v>
      </c>
    </row>
    <row r="137" spans="1:8" s="15" customFormat="1" ht="15" customHeight="1" x14ac:dyDescent="0.2">
      <c r="A137" s="53" t="s">
        <v>0</v>
      </c>
      <c r="B137" s="54" t="s">
        <v>35</v>
      </c>
      <c r="C137" s="33">
        <f t="shared" si="21"/>
        <v>847</v>
      </c>
      <c r="D137" s="20">
        <f t="shared" si="18"/>
        <v>504.69238790406678</v>
      </c>
      <c r="E137" s="33">
        <v>347</v>
      </c>
      <c r="F137" s="20">
        <f t="shared" si="19"/>
        <v>462.0567517543509</v>
      </c>
      <c r="G137" s="34">
        <v>500</v>
      </c>
      <c r="H137" s="22">
        <f t="shared" si="20"/>
        <v>539.22308737570904</v>
      </c>
    </row>
    <row r="138" spans="1:8" s="15" customFormat="1" ht="15" customHeight="1" x14ac:dyDescent="0.2">
      <c r="A138" s="53"/>
      <c r="B138" s="61" t="s">
        <v>40</v>
      </c>
      <c r="C138" s="33">
        <f t="shared" si="21"/>
        <v>5533</v>
      </c>
      <c r="D138" s="20">
        <f t="shared" si="18"/>
        <v>3296.8866378668254</v>
      </c>
      <c r="E138" s="33">
        <v>2709</v>
      </c>
      <c r="F138" s="20">
        <f t="shared" si="19"/>
        <v>3607.238445252267</v>
      </c>
      <c r="G138" s="33">
        <v>2824</v>
      </c>
      <c r="H138" s="22">
        <f t="shared" si="20"/>
        <v>3045.5319974980048</v>
      </c>
    </row>
    <row r="139" spans="1:8" s="15" customFormat="1" ht="12.75" customHeight="1" x14ac:dyDescent="0.2">
      <c r="A139" s="79"/>
      <c r="B139" s="80"/>
      <c r="C139" s="81"/>
      <c r="D139" s="80"/>
      <c r="E139" s="81"/>
      <c r="F139" s="80"/>
      <c r="G139" s="81"/>
      <c r="H139" s="82"/>
    </row>
    <row r="140" spans="1:8" s="15" customFormat="1" ht="15.95" customHeight="1" x14ac:dyDescent="0.2">
      <c r="A140" s="36"/>
      <c r="B140" s="12"/>
      <c r="C140" s="37"/>
      <c r="D140" s="12"/>
      <c r="E140" s="37"/>
      <c r="F140" s="12"/>
      <c r="G140" s="37"/>
      <c r="H140" s="13"/>
    </row>
    <row r="141" spans="1:8" s="15" customFormat="1" ht="15.95" customHeight="1" x14ac:dyDescent="0.2">
      <c r="A141" s="13" t="s">
        <v>68</v>
      </c>
      <c r="B141" s="12"/>
      <c r="C141" s="12"/>
      <c r="D141" s="12"/>
      <c r="E141" s="37"/>
      <c r="F141" s="12"/>
      <c r="G141" s="12"/>
      <c r="H141" s="13"/>
    </row>
    <row r="142" spans="1:8" x14ac:dyDescent="0.2">
      <c r="A142" s="38" t="s">
        <v>65</v>
      </c>
      <c r="C142" s="37"/>
      <c r="D142" s="39"/>
      <c r="F142" s="39"/>
      <c r="G142" s="37"/>
    </row>
    <row r="143" spans="1:8" ht="12.75" customHeight="1" x14ac:dyDescent="0.2">
      <c r="A143" s="12" t="s">
        <v>27</v>
      </c>
      <c r="C143" s="37"/>
      <c r="D143" s="39"/>
      <c r="F143" s="39"/>
      <c r="G143" s="37"/>
    </row>
    <row r="144" spans="1:8" x14ac:dyDescent="0.2">
      <c r="A144" s="12" t="s">
        <v>66</v>
      </c>
      <c r="C144" s="37"/>
      <c r="D144" s="39"/>
      <c r="F144" s="39"/>
      <c r="G144" s="37"/>
    </row>
    <row r="145" spans="1:7" ht="12.75" customHeight="1" x14ac:dyDescent="0.2">
      <c r="A145" s="83" t="s">
        <v>69</v>
      </c>
      <c r="C145" s="37"/>
      <c r="G145" s="37"/>
    </row>
    <row r="146" spans="1:7" x14ac:dyDescent="0.2">
      <c r="A146" s="84" t="s">
        <v>70</v>
      </c>
      <c r="B146" s="13"/>
      <c r="C146" s="37"/>
      <c r="G146" s="37"/>
    </row>
    <row r="147" spans="1:7" x14ac:dyDescent="0.2">
      <c r="A147" s="38"/>
      <c r="C147" s="37"/>
      <c r="G147" s="37"/>
    </row>
    <row r="148" spans="1:7" x14ac:dyDescent="0.2">
      <c r="A148" s="36"/>
      <c r="C148" s="37"/>
      <c r="G148" s="37"/>
    </row>
    <row r="149" spans="1:7" x14ac:dyDescent="0.2">
      <c r="A149" s="36"/>
      <c r="C149" s="37"/>
      <c r="G149" s="37"/>
    </row>
    <row r="150" spans="1:7" x14ac:dyDescent="0.2">
      <c r="A150" s="36"/>
      <c r="C150" s="37"/>
      <c r="G150" s="37"/>
    </row>
    <row r="151" spans="1:7" x14ac:dyDescent="0.2">
      <c r="A151" s="36"/>
      <c r="C151" s="37"/>
      <c r="G151" s="37"/>
    </row>
    <row r="152" spans="1:7" x14ac:dyDescent="0.2">
      <c r="A152" s="36"/>
      <c r="C152" s="37"/>
      <c r="G152" s="37"/>
    </row>
    <row r="153" spans="1:7" s="13" customFormat="1" x14ac:dyDescent="0.2">
      <c r="A153" s="36"/>
      <c r="B153" s="12"/>
      <c r="C153" s="37"/>
      <c r="D153" s="12"/>
      <c r="E153" s="37"/>
      <c r="F153" s="12"/>
      <c r="G153" s="37"/>
    </row>
    <row r="154" spans="1:7" s="13" customFormat="1" x14ac:dyDescent="0.2">
      <c r="A154" s="36"/>
      <c r="B154" s="12"/>
      <c r="C154" s="37"/>
      <c r="D154" s="12"/>
      <c r="E154" s="37"/>
      <c r="F154" s="12"/>
      <c r="G154" s="37"/>
    </row>
    <row r="155" spans="1:7" s="13" customFormat="1" x14ac:dyDescent="0.2">
      <c r="A155" s="36"/>
      <c r="B155" s="12"/>
      <c r="C155" s="37"/>
      <c r="D155" s="12"/>
      <c r="E155" s="37"/>
      <c r="F155" s="12"/>
      <c r="G155" s="37"/>
    </row>
    <row r="156" spans="1:7" s="13" customFormat="1" x14ac:dyDescent="0.2">
      <c r="A156" s="36"/>
      <c r="B156" s="12"/>
      <c r="C156" s="37"/>
      <c r="D156" s="12"/>
      <c r="E156" s="37"/>
      <c r="F156" s="12"/>
      <c r="G156" s="37"/>
    </row>
    <row r="157" spans="1:7" s="13" customFormat="1" x14ac:dyDescent="0.2">
      <c r="A157" s="36"/>
      <c r="B157" s="12"/>
      <c r="C157" s="37"/>
      <c r="D157" s="12"/>
      <c r="E157" s="37"/>
      <c r="F157" s="12"/>
      <c r="G157" s="37"/>
    </row>
    <row r="158" spans="1:7" s="13" customFormat="1" x14ac:dyDescent="0.2">
      <c r="A158" s="36"/>
      <c r="B158" s="12"/>
      <c r="C158" s="37"/>
      <c r="D158" s="12"/>
      <c r="E158" s="37"/>
      <c r="F158" s="12"/>
      <c r="G158" s="37"/>
    </row>
    <row r="159" spans="1:7" s="13" customFormat="1" x14ac:dyDescent="0.2">
      <c r="A159" s="36"/>
      <c r="B159" s="12"/>
      <c r="C159" s="37"/>
      <c r="D159" s="12"/>
      <c r="E159" s="37"/>
      <c r="F159" s="12"/>
      <c r="G159" s="37"/>
    </row>
    <row r="160" spans="1:7" s="13" customFormat="1" x14ac:dyDescent="0.2">
      <c r="A160" s="36"/>
      <c r="B160" s="12"/>
      <c r="C160" s="37"/>
      <c r="D160" s="12"/>
      <c r="E160" s="37"/>
      <c r="F160" s="12"/>
      <c r="G160" s="37"/>
    </row>
    <row r="161" spans="1:7" s="13" customFormat="1" x14ac:dyDescent="0.2">
      <c r="A161" s="36"/>
      <c r="B161" s="12"/>
      <c r="C161" s="37"/>
      <c r="D161" s="12"/>
      <c r="E161" s="37"/>
      <c r="F161" s="12"/>
      <c r="G161" s="37"/>
    </row>
    <row r="162" spans="1:7" s="13" customFormat="1" x14ac:dyDescent="0.2">
      <c r="A162" s="36"/>
      <c r="B162" s="12"/>
      <c r="C162" s="37"/>
      <c r="D162" s="12"/>
      <c r="E162" s="37"/>
      <c r="F162" s="12"/>
      <c r="G162" s="37"/>
    </row>
    <row r="163" spans="1:7" s="13" customFormat="1" x14ac:dyDescent="0.2">
      <c r="A163" s="36"/>
      <c r="B163" s="12"/>
      <c r="C163" s="37"/>
      <c r="D163" s="12"/>
      <c r="E163" s="37"/>
      <c r="F163" s="12"/>
      <c r="G163" s="37"/>
    </row>
    <row r="164" spans="1:7" s="13" customFormat="1" x14ac:dyDescent="0.2">
      <c r="A164" s="36"/>
      <c r="B164" s="12"/>
      <c r="C164" s="37"/>
      <c r="D164" s="12"/>
      <c r="E164" s="37"/>
      <c r="F164" s="12"/>
      <c r="G164" s="37"/>
    </row>
    <row r="165" spans="1:7" s="13" customFormat="1" x14ac:dyDescent="0.2">
      <c r="A165" s="36"/>
      <c r="B165" s="12"/>
      <c r="C165" s="37"/>
      <c r="D165" s="12"/>
      <c r="E165" s="37"/>
      <c r="F165" s="12"/>
      <c r="G165" s="37"/>
    </row>
    <row r="166" spans="1:7" s="13" customFormat="1" x14ac:dyDescent="0.2">
      <c r="A166" s="36"/>
      <c r="B166" s="12"/>
      <c r="C166" s="37"/>
      <c r="D166" s="12"/>
      <c r="E166" s="37"/>
      <c r="F166" s="12"/>
      <c r="G166" s="37"/>
    </row>
    <row r="167" spans="1:7" s="13" customFormat="1" x14ac:dyDescent="0.2">
      <c r="A167" s="36"/>
      <c r="B167" s="12"/>
      <c r="C167" s="37"/>
      <c r="D167" s="12"/>
      <c r="E167" s="37"/>
      <c r="F167" s="12"/>
      <c r="G167" s="37"/>
    </row>
    <row r="168" spans="1:7" s="13" customFormat="1" x14ac:dyDescent="0.2">
      <c r="A168" s="36"/>
      <c r="B168" s="12"/>
      <c r="C168" s="37"/>
      <c r="D168" s="12"/>
      <c r="E168" s="37"/>
      <c r="F168" s="12"/>
      <c r="G168" s="37"/>
    </row>
    <row r="169" spans="1:7" s="13" customFormat="1" x14ac:dyDescent="0.2">
      <c r="A169" s="36"/>
      <c r="B169" s="12"/>
      <c r="C169" s="37"/>
      <c r="D169" s="12"/>
      <c r="E169" s="37"/>
      <c r="F169" s="12"/>
      <c r="G169" s="37"/>
    </row>
    <row r="170" spans="1:7" s="13" customFormat="1" x14ac:dyDescent="0.2">
      <c r="A170" s="36"/>
      <c r="B170" s="12"/>
      <c r="C170" s="37"/>
      <c r="D170" s="12"/>
      <c r="E170" s="37"/>
      <c r="F170" s="12"/>
      <c r="G170" s="37"/>
    </row>
    <row r="171" spans="1:7" s="13" customFormat="1" x14ac:dyDescent="0.2">
      <c r="A171" s="36"/>
      <c r="B171" s="12"/>
      <c r="C171" s="37"/>
      <c r="D171" s="12"/>
      <c r="E171" s="37"/>
      <c r="F171" s="12"/>
      <c r="G171" s="37"/>
    </row>
    <row r="172" spans="1:7" s="13" customFormat="1" x14ac:dyDescent="0.2">
      <c r="A172" s="36"/>
      <c r="B172" s="12"/>
      <c r="C172" s="37"/>
      <c r="D172" s="12"/>
      <c r="E172" s="37"/>
      <c r="F172" s="12"/>
      <c r="G172" s="37"/>
    </row>
    <row r="173" spans="1:7" s="13" customFormat="1" x14ac:dyDescent="0.2">
      <c r="A173" s="36"/>
      <c r="B173" s="12"/>
      <c r="C173" s="37"/>
      <c r="D173" s="12"/>
      <c r="E173" s="37"/>
      <c r="F173" s="12"/>
      <c r="G173" s="37"/>
    </row>
    <row r="174" spans="1:7" s="13" customFormat="1" x14ac:dyDescent="0.2">
      <c r="A174" s="36"/>
      <c r="B174" s="12"/>
      <c r="C174" s="37"/>
      <c r="D174" s="12"/>
      <c r="E174" s="37"/>
      <c r="F174" s="12"/>
      <c r="G174" s="37"/>
    </row>
    <row r="175" spans="1:7" s="13" customFormat="1" x14ac:dyDescent="0.2">
      <c r="A175" s="36"/>
      <c r="B175" s="12"/>
      <c r="C175" s="37"/>
      <c r="D175" s="12"/>
      <c r="E175" s="37"/>
      <c r="F175" s="12"/>
      <c r="G175" s="37"/>
    </row>
    <row r="176" spans="1:7" s="13" customFormat="1" x14ac:dyDescent="0.2">
      <c r="A176" s="36"/>
      <c r="B176" s="12"/>
      <c r="C176" s="37"/>
      <c r="D176" s="12"/>
      <c r="E176" s="37"/>
      <c r="F176" s="12"/>
      <c r="G176" s="37"/>
    </row>
    <row r="177" spans="1:7" s="13" customFormat="1" x14ac:dyDescent="0.2">
      <c r="A177" s="36"/>
      <c r="B177" s="12"/>
      <c r="C177" s="37"/>
      <c r="D177" s="12"/>
      <c r="E177" s="37"/>
      <c r="F177" s="12"/>
      <c r="G177" s="37"/>
    </row>
    <row r="178" spans="1:7" s="13" customFormat="1" x14ac:dyDescent="0.2">
      <c r="A178" s="36"/>
      <c r="B178" s="12"/>
      <c r="C178" s="37"/>
      <c r="D178" s="12"/>
      <c r="E178" s="37"/>
      <c r="F178" s="12"/>
      <c r="G178" s="37"/>
    </row>
    <row r="179" spans="1:7" s="13" customFormat="1" x14ac:dyDescent="0.2">
      <c r="A179" s="36"/>
      <c r="B179" s="12"/>
      <c r="C179" s="37"/>
      <c r="D179" s="12"/>
      <c r="E179" s="37"/>
      <c r="F179" s="12"/>
      <c r="G179" s="37"/>
    </row>
    <row r="180" spans="1:7" s="13" customFormat="1" x14ac:dyDescent="0.2">
      <c r="A180" s="36"/>
      <c r="B180" s="12"/>
      <c r="C180" s="37"/>
      <c r="D180" s="12"/>
      <c r="E180" s="37"/>
      <c r="F180" s="12"/>
      <c r="G180" s="37"/>
    </row>
    <row r="181" spans="1:7" s="13" customFormat="1" x14ac:dyDescent="0.2">
      <c r="A181" s="36"/>
      <c r="B181" s="12"/>
      <c r="C181" s="37"/>
      <c r="D181" s="12"/>
      <c r="E181" s="37"/>
      <c r="F181" s="12"/>
      <c r="G181" s="37"/>
    </row>
    <row r="182" spans="1:7" s="13" customFormat="1" x14ac:dyDescent="0.2">
      <c r="A182" s="36"/>
      <c r="B182" s="12"/>
      <c r="C182" s="37"/>
      <c r="D182" s="12"/>
      <c r="E182" s="37"/>
      <c r="F182" s="12"/>
      <c r="G182" s="37"/>
    </row>
    <row r="183" spans="1:7" s="13" customFormat="1" x14ac:dyDescent="0.2">
      <c r="A183" s="36"/>
      <c r="B183" s="12"/>
      <c r="C183" s="37"/>
      <c r="D183" s="12"/>
      <c r="E183" s="37"/>
      <c r="F183" s="12"/>
      <c r="G183" s="37"/>
    </row>
    <row r="184" spans="1:7" s="13" customFormat="1" x14ac:dyDescent="0.2">
      <c r="A184" s="36"/>
      <c r="B184" s="12"/>
      <c r="C184" s="37"/>
      <c r="D184" s="12"/>
      <c r="E184" s="37"/>
      <c r="F184" s="12"/>
      <c r="G184" s="37"/>
    </row>
    <row r="185" spans="1:7" s="13" customFormat="1" x14ac:dyDescent="0.2">
      <c r="A185" s="36"/>
      <c r="B185" s="12"/>
      <c r="C185" s="37"/>
      <c r="D185" s="12"/>
      <c r="E185" s="37"/>
      <c r="F185" s="12"/>
      <c r="G185" s="37"/>
    </row>
    <row r="186" spans="1:7" s="13" customFormat="1" x14ac:dyDescent="0.2">
      <c r="A186" s="36"/>
      <c r="B186" s="12"/>
      <c r="C186" s="37"/>
      <c r="D186" s="12"/>
      <c r="E186" s="37"/>
      <c r="F186" s="12"/>
      <c r="G186" s="37"/>
    </row>
    <row r="187" spans="1:7" s="13" customFormat="1" x14ac:dyDescent="0.2">
      <c r="A187" s="36"/>
      <c r="B187" s="12"/>
      <c r="C187" s="37"/>
      <c r="D187" s="12"/>
      <c r="E187" s="37"/>
      <c r="F187" s="12"/>
      <c r="G187" s="37"/>
    </row>
    <row r="188" spans="1:7" s="13" customFormat="1" x14ac:dyDescent="0.2">
      <c r="A188" s="36"/>
      <c r="B188" s="12"/>
      <c r="C188" s="37"/>
      <c r="D188" s="12"/>
      <c r="E188" s="37"/>
      <c r="F188" s="12"/>
      <c r="G188" s="37"/>
    </row>
    <row r="189" spans="1:7" s="13" customFormat="1" x14ac:dyDescent="0.2">
      <c r="A189" s="36"/>
      <c r="B189" s="12"/>
      <c r="C189" s="37"/>
      <c r="D189" s="12"/>
      <c r="E189" s="37"/>
      <c r="F189" s="12"/>
      <c r="G189" s="37"/>
    </row>
    <row r="190" spans="1:7" s="13" customFormat="1" x14ac:dyDescent="0.2">
      <c r="A190" s="36"/>
      <c r="B190" s="12"/>
      <c r="C190" s="37"/>
      <c r="D190" s="12"/>
      <c r="E190" s="37"/>
      <c r="F190" s="12"/>
      <c r="G190" s="37"/>
    </row>
    <row r="191" spans="1:7" s="13" customFormat="1" x14ac:dyDescent="0.2">
      <c r="A191" s="36"/>
      <c r="B191" s="12"/>
      <c r="C191" s="37"/>
      <c r="D191" s="12"/>
      <c r="E191" s="37"/>
      <c r="F191" s="12"/>
      <c r="G191" s="37"/>
    </row>
    <row r="192" spans="1:7" s="13" customFormat="1" x14ac:dyDescent="0.2">
      <c r="A192" s="36"/>
      <c r="B192" s="12"/>
      <c r="C192" s="37"/>
      <c r="D192" s="12"/>
      <c r="E192" s="37"/>
      <c r="F192" s="12"/>
      <c r="G192" s="37"/>
    </row>
    <row r="193" spans="1:7" s="13" customFormat="1" x14ac:dyDescent="0.2">
      <c r="A193" s="36"/>
      <c r="B193" s="12"/>
      <c r="C193" s="37"/>
      <c r="D193" s="12"/>
      <c r="E193" s="37"/>
      <c r="F193" s="12"/>
      <c r="G193" s="37"/>
    </row>
    <row r="194" spans="1:7" s="13" customFormat="1" x14ac:dyDescent="0.2">
      <c r="A194" s="36"/>
      <c r="B194" s="12"/>
      <c r="C194" s="37"/>
      <c r="D194" s="12"/>
      <c r="E194" s="37"/>
      <c r="F194" s="12"/>
      <c r="G194" s="37"/>
    </row>
    <row r="195" spans="1:7" s="13" customFormat="1" x14ac:dyDescent="0.2">
      <c r="A195" s="36"/>
      <c r="B195" s="12"/>
      <c r="C195" s="37"/>
      <c r="D195" s="12"/>
      <c r="E195" s="37"/>
      <c r="F195" s="12"/>
      <c r="G195" s="37"/>
    </row>
    <row r="196" spans="1:7" s="13" customFormat="1" x14ac:dyDescent="0.2">
      <c r="A196" s="36"/>
      <c r="B196" s="12"/>
      <c r="C196" s="37"/>
      <c r="D196" s="12"/>
      <c r="E196" s="37"/>
      <c r="F196" s="12"/>
      <c r="G196" s="37"/>
    </row>
    <row r="197" spans="1:7" s="13" customFormat="1" x14ac:dyDescent="0.2">
      <c r="A197" s="36"/>
      <c r="B197" s="12"/>
      <c r="C197" s="37"/>
      <c r="D197" s="12"/>
      <c r="E197" s="37"/>
      <c r="F197" s="12"/>
      <c r="G197" s="37"/>
    </row>
    <row r="198" spans="1:7" s="13" customFormat="1" x14ac:dyDescent="0.2">
      <c r="A198" s="36"/>
      <c r="B198" s="12"/>
      <c r="C198" s="37"/>
      <c r="D198" s="12"/>
      <c r="E198" s="37"/>
      <c r="F198" s="12"/>
      <c r="G198" s="37"/>
    </row>
    <row r="199" spans="1:7" s="13" customFormat="1" x14ac:dyDescent="0.2">
      <c r="A199" s="36"/>
      <c r="B199" s="12"/>
      <c r="C199" s="37"/>
      <c r="D199" s="12"/>
      <c r="E199" s="37"/>
      <c r="F199" s="12"/>
      <c r="G199" s="37"/>
    </row>
    <row r="200" spans="1:7" s="13" customFormat="1" x14ac:dyDescent="0.2">
      <c r="A200" s="36"/>
      <c r="B200" s="12"/>
      <c r="C200" s="37"/>
      <c r="D200" s="12"/>
      <c r="E200" s="37"/>
      <c r="F200" s="12"/>
      <c r="G200" s="37"/>
    </row>
    <row r="201" spans="1:7" s="13" customFormat="1" x14ac:dyDescent="0.2">
      <c r="A201" s="36"/>
      <c r="B201" s="12"/>
      <c r="C201" s="37"/>
      <c r="D201" s="12"/>
      <c r="E201" s="37"/>
      <c r="F201" s="12"/>
      <c r="G201" s="37"/>
    </row>
    <row r="202" spans="1:7" s="13" customFormat="1" x14ac:dyDescent="0.2">
      <c r="A202" s="36"/>
      <c r="B202" s="12"/>
      <c r="C202" s="37"/>
      <c r="D202" s="12"/>
      <c r="E202" s="37"/>
      <c r="F202" s="12"/>
      <c r="G202" s="37"/>
    </row>
    <row r="203" spans="1:7" s="13" customFormat="1" x14ac:dyDescent="0.2">
      <c r="A203" s="36"/>
      <c r="B203" s="12"/>
      <c r="C203" s="37"/>
      <c r="D203" s="12"/>
      <c r="E203" s="37"/>
      <c r="F203" s="12"/>
      <c r="G203" s="37"/>
    </row>
    <row r="204" spans="1:7" s="13" customFormat="1" x14ac:dyDescent="0.2">
      <c r="A204" s="36"/>
      <c r="B204" s="12"/>
      <c r="C204" s="37"/>
      <c r="D204" s="12"/>
      <c r="E204" s="37"/>
      <c r="F204" s="12"/>
      <c r="G204" s="37"/>
    </row>
    <row r="205" spans="1:7" s="13" customFormat="1" x14ac:dyDescent="0.2">
      <c r="A205" s="36"/>
      <c r="B205" s="12"/>
      <c r="C205" s="37"/>
      <c r="D205" s="12"/>
      <c r="E205" s="37"/>
      <c r="F205" s="12"/>
      <c r="G205" s="37"/>
    </row>
    <row r="206" spans="1:7" s="13" customFormat="1" x14ac:dyDescent="0.2">
      <c r="A206" s="36"/>
      <c r="B206" s="12"/>
      <c r="C206" s="37"/>
      <c r="D206" s="12"/>
      <c r="E206" s="37"/>
      <c r="F206" s="12"/>
      <c r="G206" s="37"/>
    </row>
    <row r="207" spans="1:7" s="13" customFormat="1" x14ac:dyDescent="0.2">
      <c r="A207" s="36"/>
      <c r="B207" s="12"/>
      <c r="C207" s="37"/>
      <c r="D207" s="12"/>
      <c r="E207" s="37"/>
      <c r="F207" s="12"/>
      <c r="G207" s="37"/>
    </row>
    <row r="208" spans="1:7" s="13" customFormat="1" x14ac:dyDescent="0.2">
      <c r="A208" s="36"/>
      <c r="B208" s="12"/>
      <c r="C208" s="37"/>
      <c r="D208" s="12"/>
      <c r="E208" s="37"/>
      <c r="F208" s="12"/>
      <c r="G208" s="37"/>
    </row>
    <row r="209" spans="1:7" s="13" customFormat="1" x14ac:dyDescent="0.2">
      <c r="A209" s="36"/>
      <c r="B209" s="12"/>
      <c r="C209" s="37"/>
      <c r="D209" s="12"/>
      <c r="E209" s="37"/>
      <c r="F209" s="12"/>
      <c r="G209" s="37"/>
    </row>
    <row r="210" spans="1:7" s="13" customFormat="1" x14ac:dyDescent="0.2">
      <c r="A210" s="36"/>
      <c r="B210" s="12"/>
      <c r="C210" s="37"/>
      <c r="D210" s="12"/>
      <c r="E210" s="37"/>
      <c r="F210" s="12"/>
      <c r="G210" s="37"/>
    </row>
    <row r="211" spans="1:7" s="13" customFormat="1" x14ac:dyDescent="0.2">
      <c r="A211" s="36"/>
      <c r="B211" s="12"/>
      <c r="C211" s="37"/>
      <c r="D211" s="12"/>
      <c r="E211" s="37"/>
      <c r="F211" s="12"/>
      <c r="G211" s="37"/>
    </row>
    <row r="212" spans="1:7" s="13" customFormat="1" x14ac:dyDescent="0.2">
      <c r="A212" s="36"/>
      <c r="B212" s="12"/>
      <c r="C212" s="37"/>
      <c r="D212" s="12"/>
      <c r="E212" s="37"/>
      <c r="F212" s="12"/>
      <c r="G212" s="37"/>
    </row>
    <row r="213" spans="1:7" s="13" customFormat="1" x14ac:dyDescent="0.2">
      <c r="A213" s="36"/>
      <c r="B213" s="12"/>
      <c r="C213" s="37"/>
      <c r="D213" s="12"/>
      <c r="E213" s="37"/>
      <c r="F213" s="12"/>
      <c r="G213" s="37"/>
    </row>
    <row r="214" spans="1:7" s="13" customFormat="1" x14ac:dyDescent="0.2">
      <c r="A214" s="36"/>
      <c r="B214" s="12"/>
      <c r="C214" s="37"/>
      <c r="D214" s="12"/>
      <c r="E214" s="37"/>
      <c r="F214" s="12"/>
      <c r="G214" s="37"/>
    </row>
    <row r="215" spans="1:7" s="13" customFormat="1" x14ac:dyDescent="0.2">
      <c r="A215" s="36"/>
      <c r="B215" s="12"/>
      <c r="C215" s="37"/>
      <c r="D215" s="12"/>
      <c r="E215" s="37"/>
      <c r="F215" s="12"/>
      <c r="G215" s="37"/>
    </row>
    <row r="216" spans="1:7" s="13" customFormat="1" x14ac:dyDescent="0.2">
      <c r="A216" s="36"/>
      <c r="B216" s="12"/>
      <c r="C216" s="37"/>
      <c r="D216" s="12"/>
      <c r="E216" s="37"/>
      <c r="F216" s="12"/>
      <c r="G216" s="37"/>
    </row>
    <row r="217" spans="1:7" s="13" customFormat="1" x14ac:dyDescent="0.2">
      <c r="A217" s="36"/>
      <c r="B217" s="12"/>
      <c r="C217" s="37"/>
      <c r="D217" s="12"/>
      <c r="E217" s="37"/>
      <c r="F217" s="12"/>
      <c r="G217" s="37"/>
    </row>
    <row r="218" spans="1:7" s="13" customFormat="1" x14ac:dyDescent="0.2">
      <c r="A218" s="36"/>
      <c r="B218" s="12"/>
      <c r="C218" s="37"/>
      <c r="D218" s="12"/>
      <c r="E218" s="37"/>
      <c r="F218" s="12"/>
      <c r="G218" s="37"/>
    </row>
    <row r="219" spans="1:7" s="13" customFormat="1" x14ac:dyDescent="0.2">
      <c r="A219" s="36"/>
      <c r="B219" s="12"/>
      <c r="C219" s="37"/>
      <c r="D219" s="12"/>
      <c r="E219" s="37"/>
      <c r="F219" s="12"/>
      <c r="G219" s="37"/>
    </row>
    <row r="220" spans="1:7" s="13" customFormat="1" x14ac:dyDescent="0.2">
      <c r="A220" s="36"/>
      <c r="B220" s="12"/>
      <c r="C220" s="37"/>
      <c r="D220" s="12"/>
      <c r="E220" s="37"/>
      <c r="F220" s="12"/>
      <c r="G220" s="37"/>
    </row>
    <row r="221" spans="1:7" s="13" customFormat="1" x14ac:dyDescent="0.2">
      <c r="A221" s="36"/>
      <c r="B221" s="12"/>
      <c r="C221" s="37"/>
      <c r="D221" s="12"/>
      <c r="E221" s="37"/>
      <c r="F221" s="12"/>
      <c r="G221" s="37"/>
    </row>
    <row r="222" spans="1:7" s="13" customFormat="1" x14ac:dyDescent="0.2">
      <c r="A222" s="36"/>
      <c r="B222" s="12"/>
      <c r="C222" s="37"/>
      <c r="D222" s="12"/>
      <c r="E222" s="37"/>
      <c r="F222" s="12"/>
      <c r="G222" s="37"/>
    </row>
    <row r="223" spans="1:7" s="13" customFormat="1" x14ac:dyDescent="0.2">
      <c r="A223" s="36"/>
      <c r="B223" s="12"/>
      <c r="C223" s="37"/>
      <c r="D223" s="12"/>
      <c r="E223" s="37"/>
      <c r="F223" s="12"/>
      <c r="G223" s="37"/>
    </row>
    <row r="224" spans="1:7" s="13" customFormat="1" x14ac:dyDescent="0.2">
      <c r="A224" s="36"/>
      <c r="B224" s="12"/>
      <c r="C224" s="37"/>
      <c r="D224" s="12"/>
      <c r="E224" s="37"/>
      <c r="F224" s="12"/>
      <c r="G224" s="37"/>
    </row>
    <row r="225" spans="1:7" s="13" customFormat="1" x14ac:dyDescent="0.2">
      <c r="A225" s="36"/>
      <c r="B225" s="12"/>
      <c r="C225" s="37"/>
      <c r="D225" s="12"/>
      <c r="E225" s="37"/>
      <c r="F225" s="12"/>
      <c r="G225" s="37"/>
    </row>
    <row r="226" spans="1:7" s="13" customFormat="1" x14ac:dyDescent="0.2">
      <c r="A226" s="36"/>
      <c r="B226" s="12"/>
      <c r="C226" s="37"/>
      <c r="D226" s="12"/>
      <c r="E226" s="37"/>
      <c r="F226" s="12"/>
      <c r="G226" s="37"/>
    </row>
    <row r="227" spans="1:7" s="13" customFormat="1" x14ac:dyDescent="0.2">
      <c r="A227" s="36"/>
      <c r="B227" s="12"/>
      <c r="C227" s="37"/>
      <c r="D227" s="12"/>
      <c r="E227" s="37"/>
      <c r="F227" s="12"/>
      <c r="G227" s="37"/>
    </row>
    <row r="228" spans="1:7" s="13" customFormat="1" x14ac:dyDescent="0.2">
      <c r="A228" s="36"/>
      <c r="B228" s="12"/>
      <c r="C228" s="37"/>
      <c r="D228" s="12"/>
      <c r="E228" s="37"/>
      <c r="F228" s="12"/>
      <c r="G228" s="37"/>
    </row>
    <row r="229" spans="1:7" s="13" customFormat="1" x14ac:dyDescent="0.2">
      <c r="A229" s="36"/>
      <c r="B229" s="12"/>
      <c r="C229" s="37"/>
      <c r="D229" s="12"/>
      <c r="E229" s="37"/>
      <c r="F229" s="12"/>
      <c r="G229" s="37"/>
    </row>
    <row r="230" spans="1:7" s="13" customFormat="1" x14ac:dyDescent="0.2">
      <c r="A230" s="36"/>
      <c r="B230" s="12"/>
      <c r="C230" s="37"/>
      <c r="D230" s="12"/>
      <c r="E230" s="37"/>
      <c r="F230" s="12"/>
      <c r="G230" s="37"/>
    </row>
    <row r="231" spans="1:7" s="13" customFormat="1" x14ac:dyDescent="0.2">
      <c r="A231" s="36"/>
      <c r="B231" s="12"/>
      <c r="C231" s="37"/>
      <c r="D231" s="12"/>
      <c r="E231" s="37"/>
      <c r="F231" s="12"/>
      <c r="G231" s="37"/>
    </row>
    <row r="232" spans="1:7" s="13" customFormat="1" x14ac:dyDescent="0.2">
      <c r="A232" s="36"/>
      <c r="B232" s="12"/>
      <c r="C232" s="37"/>
      <c r="D232" s="12"/>
      <c r="E232" s="37"/>
      <c r="F232" s="12"/>
      <c r="G232" s="37"/>
    </row>
    <row r="233" spans="1:7" s="13" customFormat="1" x14ac:dyDescent="0.2">
      <c r="A233" s="36"/>
      <c r="B233" s="12"/>
      <c r="C233" s="37"/>
      <c r="D233" s="12"/>
      <c r="E233" s="37"/>
      <c r="F233" s="12"/>
      <c r="G233" s="37"/>
    </row>
    <row r="234" spans="1:7" s="13" customFormat="1" x14ac:dyDescent="0.2">
      <c r="A234" s="36"/>
      <c r="B234" s="12"/>
      <c r="C234" s="37"/>
      <c r="D234" s="12"/>
      <c r="E234" s="37"/>
      <c r="F234" s="12"/>
      <c r="G234" s="37"/>
    </row>
    <row r="235" spans="1:7" s="13" customFormat="1" x14ac:dyDescent="0.2">
      <c r="A235" s="36"/>
      <c r="B235" s="12"/>
      <c r="C235" s="37"/>
      <c r="D235" s="12"/>
      <c r="E235" s="37"/>
      <c r="F235" s="12"/>
      <c r="G235" s="37"/>
    </row>
    <row r="236" spans="1:7" s="13" customFormat="1" x14ac:dyDescent="0.2">
      <c r="A236" s="36"/>
      <c r="B236" s="12"/>
      <c r="C236" s="37"/>
      <c r="D236" s="12"/>
      <c r="E236" s="37"/>
      <c r="F236" s="12"/>
      <c r="G236" s="37"/>
    </row>
    <row r="237" spans="1:7" s="13" customFormat="1" x14ac:dyDescent="0.2">
      <c r="A237" s="36"/>
      <c r="B237" s="12"/>
      <c r="C237" s="37"/>
      <c r="D237" s="12"/>
      <c r="E237" s="37"/>
      <c r="F237" s="12"/>
      <c r="G237" s="37"/>
    </row>
    <row r="238" spans="1:7" s="13" customFormat="1" x14ac:dyDescent="0.2">
      <c r="A238" s="36"/>
      <c r="B238" s="12"/>
      <c r="C238" s="37"/>
      <c r="D238" s="12"/>
      <c r="E238" s="37"/>
      <c r="F238" s="12"/>
      <c r="G238" s="37"/>
    </row>
    <row r="239" spans="1:7" s="13" customFormat="1" x14ac:dyDescent="0.2">
      <c r="A239" s="36"/>
      <c r="B239" s="12"/>
      <c r="C239" s="37"/>
      <c r="D239" s="12"/>
      <c r="E239" s="37"/>
      <c r="F239" s="12"/>
      <c r="G239" s="37"/>
    </row>
    <row r="240" spans="1:7" s="13" customFormat="1" x14ac:dyDescent="0.2">
      <c r="A240" s="36"/>
      <c r="B240" s="12"/>
      <c r="C240" s="37"/>
      <c r="D240" s="12"/>
      <c r="E240" s="37"/>
      <c r="F240" s="12"/>
      <c r="G240" s="37"/>
    </row>
    <row r="241" spans="1:7" s="13" customFormat="1" x14ac:dyDescent="0.2">
      <c r="A241" s="36"/>
      <c r="B241" s="12"/>
      <c r="C241" s="37"/>
      <c r="D241" s="12"/>
      <c r="E241" s="37"/>
      <c r="F241" s="12"/>
      <c r="G241" s="37"/>
    </row>
    <row r="242" spans="1:7" s="13" customFormat="1" x14ac:dyDescent="0.2">
      <c r="A242" s="36"/>
      <c r="B242" s="12"/>
      <c r="C242" s="37"/>
      <c r="D242" s="12"/>
      <c r="E242" s="37"/>
      <c r="F242" s="12"/>
      <c r="G242" s="37"/>
    </row>
    <row r="243" spans="1:7" s="13" customFormat="1" x14ac:dyDescent="0.2">
      <c r="A243" s="36"/>
      <c r="B243" s="12"/>
      <c r="C243" s="37"/>
      <c r="D243" s="12"/>
      <c r="E243" s="37"/>
      <c r="F243" s="12"/>
      <c r="G243" s="37"/>
    </row>
    <row r="244" spans="1:7" s="13" customFormat="1" x14ac:dyDescent="0.2">
      <c r="A244" s="36"/>
      <c r="B244" s="12"/>
      <c r="C244" s="37"/>
      <c r="D244" s="12"/>
      <c r="E244" s="37"/>
      <c r="F244" s="12"/>
      <c r="G244" s="37"/>
    </row>
    <row r="245" spans="1:7" s="13" customFormat="1" x14ac:dyDescent="0.2">
      <c r="A245" s="36"/>
      <c r="B245" s="12"/>
      <c r="C245" s="37"/>
      <c r="D245" s="12"/>
      <c r="E245" s="37"/>
      <c r="F245" s="12"/>
      <c r="G245" s="37"/>
    </row>
    <row r="246" spans="1:7" s="13" customFormat="1" x14ac:dyDescent="0.2">
      <c r="A246" s="36"/>
      <c r="B246" s="12"/>
      <c r="C246" s="37"/>
      <c r="D246" s="12"/>
      <c r="E246" s="37"/>
      <c r="F246" s="12"/>
      <c r="G246" s="37"/>
    </row>
    <row r="247" spans="1:7" s="13" customFormat="1" x14ac:dyDescent="0.2">
      <c r="A247" s="36"/>
      <c r="B247" s="12"/>
      <c r="C247" s="37"/>
      <c r="D247" s="12"/>
      <c r="E247" s="37"/>
      <c r="F247" s="12"/>
      <c r="G247" s="37"/>
    </row>
    <row r="248" spans="1:7" s="13" customFormat="1" x14ac:dyDescent="0.2">
      <c r="A248" s="36"/>
      <c r="B248" s="12"/>
      <c r="C248" s="37"/>
      <c r="D248" s="12"/>
      <c r="E248" s="37"/>
      <c r="F248" s="12"/>
      <c r="G248" s="37"/>
    </row>
    <row r="249" spans="1:7" s="13" customFormat="1" x14ac:dyDescent="0.2">
      <c r="A249" s="36"/>
      <c r="B249" s="12"/>
      <c r="C249" s="37"/>
      <c r="D249" s="12"/>
      <c r="E249" s="37"/>
      <c r="F249" s="12"/>
      <c r="G249" s="37"/>
    </row>
    <row r="250" spans="1:7" s="13" customFormat="1" x14ac:dyDescent="0.2">
      <c r="A250" s="36"/>
      <c r="B250" s="12"/>
      <c r="C250" s="37"/>
      <c r="D250" s="12"/>
      <c r="E250" s="37"/>
      <c r="F250" s="12"/>
      <c r="G250" s="37"/>
    </row>
    <row r="251" spans="1:7" s="13" customFormat="1" x14ac:dyDescent="0.2">
      <c r="A251" s="36"/>
      <c r="B251" s="12"/>
      <c r="C251" s="37"/>
      <c r="D251" s="12"/>
      <c r="E251" s="37"/>
      <c r="F251" s="12"/>
      <c r="G251" s="37"/>
    </row>
    <row r="252" spans="1:7" s="13" customFormat="1" x14ac:dyDescent="0.2">
      <c r="A252" s="36"/>
      <c r="B252" s="12"/>
      <c r="C252" s="37"/>
      <c r="D252" s="12"/>
      <c r="E252" s="37"/>
      <c r="F252" s="12"/>
      <c r="G252" s="37"/>
    </row>
    <row r="253" spans="1:7" s="13" customFormat="1" x14ac:dyDescent="0.2">
      <c r="A253" s="36"/>
      <c r="B253" s="12"/>
      <c r="C253" s="37"/>
      <c r="D253" s="12"/>
      <c r="E253" s="37"/>
      <c r="F253" s="12"/>
      <c r="G253" s="37"/>
    </row>
    <row r="254" spans="1:7" s="13" customFormat="1" x14ac:dyDescent="0.2">
      <c r="A254" s="36"/>
      <c r="B254" s="12"/>
      <c r="C254" s="37"/>
      <c r="D254" s="12"/>
      <c r="E254" s="37"/>
      <c r="F254" s="12"/>
      <c r="G254" s="37"/>
    </row>
    <row r="255" spans="1:7" s="13" customFormat="1" x14ac:dyDescent="0.2">
      <c r="A255" s="36"/>
      <c r="B255" s="12"/>
      <c r="C255" s="37"/>
      <c r="D255" s="12"/>
      <c r="E255" s="37"/>
      <c r="F255" s="12"/>
      <c r="G255" s="37"/>
    </row>
    <row r="256" spans="1:7" s="13" customFormat="1" x14ac:dyDescent="0.2">
      <c r="A256" s="36"/>
      <c r="B256" s="12"/>
      <c r="C256" s="37"/>
      <c r="D256" s="12"/>
      <c r="E256" s="37"/>
      <c r="F256" s="12"/>
      <c r="G256" s="37"/>
    </row>
    <row r="257" spans="1:7" s="13" customFormat="1" x14ac:dyDescent="0.2">
      <c r="A257" s="36"/>
      <c r="B257" s="12"/>
      <c r="C257" s="37"/>
      <c r="D257" s="12"/>
      <c r="E257" s="37"/>
      <c r="F257" s="12"/>
      <c r="G257" s="37"/>
    </row>
    <row r="258" spans="1:7" s="13" customFormat="1" x14ac:dyDescent="0.2">
      <c r="A258" s="36"/>
      <c r="B258" s="12"/>
      <c r="C258" s="37"/>
      <c r="D258" s="12"/>
      <c r="E258" s="37"/>
      <c r="F258" s="12"/>
      <c r="G258" s="37"/>
    </row>
    <row r="259" spans="1:7" s="13" customFormat="1" x14ac:dyDescent="0.2">
      <c r="A259" s="36"/>
      <c r="B259" s="12"/>
      <c r="C259" s="37"/>
      <c r="D259" s="12"/>
      <c r="E259" s="37"/>
      <c r="F259" s="12"/>
      <c r="G259" s="37"/>
    </row>
    <row r="260" spans="1:7" s="13" customFormat="1" x14ac:dyDescent="0.2">
      <c r="A260" s="36"/>
      <c r="B260" s="12"/>
      <c r="C260" s="37"/>
      <c r="D260" s="12"/>
      <c r="E260" s="37"/>
      <c r="F260" s="12"/>
      <c r="G260" s="37"/>
    </row>
    <row r="261" spans="1:7" s="13" customFormat="1" x14ac:dyDescent="0.2">
      <c r="A261" s="36"/>
      <c r="B261" s="12"/>
      <c r="C261" s="37"/>
      <c r="D261" s="12"/>
      <c r="E261" s="37"/>
      <c r="F261" s="12"/>
      <c r="G261" s="37"/>
    </row>
    <row r="262" spans="1:7" s="13" customFormat="1" x14ac:dyDescent="0.2">
      <c r="A262" s="36"/>
      <c r="B262" s="12"/>
      <c r="C262" s="37"/>
      <c r="D262" s="12"/>
      <c r="E262" s="37"/>
      <c r="F262" s="12"/>
      <c r="G262" s="37"/>
    </row>
    <row r="263" spans="1:7" s="13" customFormat="1" x14ac:dyDescent="0.2">
      <c r="A263" s="36"/>
      <c r="B263" s="12"/>
      <c r="C263" s="37"/>
      <c r="D263" s="12"/>
      <c r="E263" s="37"/>
      <c r="F263" s="12"/>
      <c r="G263" s="37"/>
    </row>
    <row r="264" spans="1:7" s="13" customFormat="1" x14ac:dyDescent="0.2">
      <c r="A264" s="36"/>
      <c r="B264" s="12"/>
      <c r="C264" s="37"/>
      <c r="D264" s="12"/>
      <c r="E264" s="37"/>
      <c r="F264" s="12"/>
      <c r="G264" s="37"/>
    </row>
    <row r="265" spans="1:7" s="13" customFormat="1" x14ac:dyDescent="0.2">
      <c r="A265" s="36"/>
      <c r="B265" s="12"/>
      <c r="C265" s="37"/>
      <c r="D265" s="12"/>
      <c r="E265" s="37"/>
      <c r="F265" s="12"/>
      <c r="G265" s="37"/>
    </row>
    <row r="266" spans="1:7" s="13" customFormat="1" x14ac:dyDescent="0.2">
      <c r="A266" s="36"/>
      <c r="B266" s="12"/>
      <c r="C266" s="37"/>
      <c r="D266" s="12"/>
      <c r="E266" s="37"/>
      <c r="F266" s="12"/>
      <c r="G266" s="37"/>
    </row>
    <row r="267" spans="1:7" s="13" customFormat="1" x14ac:dyDescent="0.2">
      <c r="A267" s="36"/>
      <c r="B267" s="12"/>
      <c r="C267" s="37"/>
      <c r="D267" s="12"/>
      <c r="E267" s="37"/>
      <c r="F267" s="12"/>
      <c r="G267" s="37"/>
    </row>
    <row r="268" spans="1:7" s="13" customFormat="1" x14ac:dyDescent="0.2">
      <c r="A268" s="36"/>
      <c r="B268" s="12"/>
      <c r="C268" s="37"/>
      <c r="D268" s="12"/>
      <c r="E268" s="37"/>
      <c r="F268" s="12"/>
      <c r="G268" s="37"/>
    </row>
    <row r="269" spans="1:7" s="13" customFormat="1" x14ac:dyDescent="0.2">
      <c r="A269" s="36"/>
      <c r="B269" s="12"/>
      <c r="C269" s="37"/>
      <c r="D269" s="12"/>
      <c r="E269" s="37"/>
      <c r="F269" s="12"/>
      <c r="G269" s="37"/>
    </row>
    <row r="270" spans="1:7" s="13" customFormat="1" x14ac:dyDescent="0.2">
      <c r="A270" s="36"/>
      <c r="B270" s="12"/>
      <c r="C270" s="37"/>
      <c r="D270" s="12"/>
      <c r="E270" s="37"/>
      <c r="F270" s="12"/>
      <c r="G270" s="37"/>
    </row>
    <row r="271" spans="1:7" s="13" customFormat="1" x14ac:dyDescent="0.2">
      <c r="A271" s="36"/>
      <c r="B271" s="12"/>
      <c r="C271" s="37"/>
      <c r="D271" s="12"/>
      <c r="E271" s="37"/>
      <c r="F271" s="12"/>
      <c r="G271" s="37"/>
    </row>
    <row r="272" spans="1:7" s="13" customFormat="1" x14ac:dyDescent="0.2">
      <c r="A272" s="36"/>
      <c r="B272" s="12"/>
      <c r="C272" s="37"/>
      <c r="D272" s="12"/>
      <c r="E272" s="37"/>
      <c r="F272" s="12"/>
      <c r="G272" s="37"/>
    </row>
    <row r="273" spans="1:7" s="13" customFormat="1" x14ac:dyDescent="0.2">
      <c r="A273" s="36"/>
      <c r="B273" s="12"/>
      <c r="C273" s="37"/>
      <c r="D273" s="12"/>
      <c r="E273" s="37"/>
      <c r="F273" s="12"/>
      <c r="G273" s="37"/>
    </row>
    <row r="274" spans="1:7" s="13" customFormat="1" x14ac:dyDescent="0.2">
      <c r="A274" s="36"/>
      <c r="B274" s="12"/>
      <c r="C274" s="37"/>
      <c r="D274" s="12"/>
      <c r="E274" s="37"/>
      <c r="F274" s="12"/>
      <c r="G274" s="37"/>
    </row>
    <row r="275" spans="1:7" s="13" customFormat="1" x14ac:dyDescent="0.2">
      <c r="A275" s="36"/>
      <c r="B275" s="12"/>
      <c r="C275" s="37"/>
      <c r="D275" s="12"/>
      <c r="E275" s="37"/>
      <c r="F275" s="12"/>
      <c r="G275" s="37"/>
    </row>
    <row r="276" spans="1:7" s="13" customFormat="1" x14ac:dyDescent="0.2">
      <c r="A276" s="36"/>
      <c r="B276" s="12"/>
      <c r="C276" s="37"/>
      <c r="D276" s="12"/>
      <c r="E276" s="37"/>
      <c r="F276" s="12"/>
      <c r="G276" s="37"/>
    </row>
    <row r="277" spans="1:7" s="13" customFormat="1" x14ac:dyDescent="0.2">
      <c r="A277" s="36"/>
      <c r="B277" s="12"/>
      <c r="C277" s="37"/>
      <c r="D277" s="12"/>
      <c r="E277" s="37"/>
      <c r="F277" s="12"/>
      <c r="G277" s="37"/>
    </row>
    <row r="278" spans="1:7" s="13" customFormat="1" x14ac:dyDescent="0.2">
      <c r="A278" s="36"/>
      <c r="B278" s="12"/>
      <c r="C278" s="37"/>
      <c r="D278" s="12"/>
      <c r="E278" s="37"/>
      <c r="F278" s="12"/>
      <c r="G278" s="37"/>
    </row>
    <row r="279" spans="1:7" s="13" customFormat="1" x14ac:dyDescent="0.2">
      <c r="A279" s="36"/>
      <c r="B279" s="12"/>
      <c r="C279" s="37"/>
      <c r="D279" s="12"/>
      <c r="E279" s="37"/>
      <c r="F279" s="12"/>
      <c r="G279" s="37"/>
    </row>
    <row r="280" spans="1:7" s="13" customFormat="1" x14ac:dyDescent="0.2">
      <c r="A280" s="36"/>
      <c r="B280" s="12"/>
      <c r="C280" s="37"/>
      <c r="D280" s="12"/>
      <c r="E280" s="37"/>
      <c r="F280" s="12"/>
      <c r="G280" s="37"/>
    </row>
    <row r="281" spans="1:7" s="13" customFormat="1" x14ac:dyDescent="0.2">
      <c r="A281" s="36"/>
      <c r="B281" s="12"/>
      <c r="C281" s="37"/>
      <c r="D281" s="12"/>
      <c r="E281" s="37"/>
      <c r="F281" s="12"/>
      <c r="G281" s="37"/>
    </row>
    <row r="282" spans="1:7" s="13" customFormat="1" x14ac:dyDescent="0.2">
      <c r="A282" s="36"/>
      <c r="B282" s="12"/>
      <c r="C282" s="37"/>
      <c r="D282" s="12"/>
      <c r="E282" s="37"/>
      <c r="F282" s="12"/>
      <c r="G282" s="37"/>
    </row>
    <row r="283" spans="1:7" s="13" customFormat="1" x14ac:dyDescent="0.2">
      <c r="A283" s="36"/>
      <c r="B283" s="12"/>
      <c r="C283" s="37"/>
      <c r="D283" s="12"/>
      <c r="E283" s="37"/>
      <c r="F283" s="12"/>
      <c r="G283" s="37"/>
    </row>
    <row r="284" spans="1:7" s="13" customFormat="1" x14ac:dyDescent="0.2">
      <c r="A284" s="36"/>
      <c r="B284" s="12"/>
      <c r="C284" s="37"/>
      <c r="D284" s="12"/>
      <c r="E284" s="37"/>
      <c r="F284" s="12"/>
      <c r="G284" s="37"/>
    </row>
    <row r="285" spans="1:7" s="13" customFormat="1" x14ac:dyDescent="0.2">
      <c r="A285" s="36"/>
      <c r="B285" s="12"/>
      <c r="C285" s="37"/>
      <c r="D285" s="12"/>
      <c r="E285" s="37"/>
      <c r="F285" s="12"/>
      <c r="G285" s="37"/>
    </row>
    <row r="286" spans="1:7" s="13" customFormat="1" x14ac:dyDescent="0.2">
      <c r="A286" s="36"/>
      <c r="B286" s="12"/>
      <c r="C286" s="37"/>
      <c r="D286" s="12"/>
      <c r="E286" s="37"/>
      <c r="F286" s="12"/>
      <c r="G286" s="37"/>
    </row>
    <row r="287" spans="1:7" s="13" customFormat="1" x14ac:dyDescent="0.2">
      <c r="A287" s="36"/>
      <c r="B287" s="12"/>
      <c r="C287" s="37"/>
      <c r="D287" s="12"/>
      <c r="E287" s="37"/>
      <c r="F287" s="12"/>
      <c r="G287" s="37"/>
    </row>
    <row r="288" spans="1:7" s="13" customFormat="1" x14ac:dyDescent="0.2">
      <c r="A288" s="36"/>
      <c r="B288" s="12"/>
      <c r="C288" s="37"/>
      <c r="D288" s="12"/>
      <c r="E288" s="37"/>
      <c r="F288" s="12"/>
      <c r="G288" s="37"/>
    </row>
    <row r="289" spans="1:7" s="13" customFormat="1" x14ac:dyDescent="0.2">
      <c r="A289" s="36"/>
      <c r="B289" s="12"/>
      <c r="C289" s="37"/>
      <c r="D289" s="12"/>
      <c r="E289" s="37"/>
      <c r="F289" s="12"/>
      <c r="G289" s="37"/>
    </row>
    <row r="290" spans="1:7" s="13" customFormat="1" x14ac:dyDescent="0.2">
      <c r="A290" s="36"/>
      <c r="B290" s="12"/>
      <c r="C290" s="37"/>
      <c r="D290" s="12"/>
      <c r="E290" s="37"/>
      <c r="F290" s="12"/>
      <c r="G290" s="37"/>
    </row>
    <row r="291" spans="1:7" s="13" customFormat="1" x14ac:dyDescent="0.2">
      <c r="A291" s="36"/>
      <c r="B291" s="12"/>
      <c r="C291" s="37"/>
      <c r="D291" s="12"/>
      <c r="E291" s="37"/>
      <c r="F291" s="12"/>
      <c r="G291" s="37"/>
    </row>
    <row r="292" spans="1:7" s="13" customFormat="1" x14ac:dyDescent="0.2">
      <c r="A292" s="36"/>
      <c r="B292" s="12"/>
      <c r="C292" s="37"/>
      <c r="D292" s="12"/>
      <c r="E292" s="37"/>
      <c r="F292" s="12"/>
      <c r="G292" s="37"/>
    </row>
    <row r="293" spans="1:7" s="13" customFormat="1" x14ac:dyDescent="0.2">
      <c r="A293" s="36"/>
      <c r="B293" s="12"/>
      <c r="C293" s="37"/>
      <c r="D293" s="12"/>
      <c r="E293" s="37"/>
      <c r="F293" s="12"/>
      <c r="G293" s="37"/>
    </row>
    <row r="294" spans="1:7" s="13" customFormat="1" x14ac:dyDescent="0.2">
      <c r="A294" s="36"/>
      <c r="B294" s="12"/>
      <c r="C294" s="37"/>
      <c r="D294" s="12"/>
      <c r="E294" s="37"/>
      <c r="F294" s="12"/>
      <c r="G294" s="37"/>
    </row>
    <row r="295" spans="1:7" s="13" customFormat="1" x14ac:dyDescent="0.2">
      <c r="A295" s="36"/>
      <c r="B295" s="12"/>
      <c r="C295" s="37"/>
      <c r="D295" s="12"/>
      <c r="E295" s="37"/>
      <c r="F295" s="12"/>
      <c r="G295" s="37"/>
    </row>
    <row r="296" spans="1:7" s="13" customFormat="1" x14ac:dyDescent="0.2">
      <c r="A296" s="36"/>
      <c r="B296" s="12"/>
      <c r="C296" s="37"/>
      <c r="D296" s="12"/>
      <c r="E296" s="37"/>
      <c r="F296" s="12"/>
      <c r="G296" s="37"/>
    </row>
    <row r="297" spans="1:7" s="13" customFormat="1" x14ac:dyDescent="0.2">
      <c r="A297" s="36"/>
      <c r="B297" s="12"/>
      <c r="C297" s="37"/>
      <c r="D297" s="12"/>
      <c r="E297" s="37"/>
      <c r="F297" s="12"/>
      <c r="G297" s="37"/>
    </row>
    <row r="298" spans="1:7" s="13" customFormat="1" x14ac:dyDescent="0.2">
      <c r="A298" s="36"/>
      <c r="B298" s="12"/>
      <c r="C298" s="37"/>
      <c r="D298" s="12"/>
      <c r="E298" s="37"/>
      <c r="F298" s="12"/>
      <c r="G298" s="37"/>
    </row>
    <row r="299" spans="1:7" s="13" customFormat="1" x14ac:dyDescent="0.2">
      <c r="A299" s="36"/>
      <c r="B299" s="12"/>
      <c r="C299" s="37"/>
      <c r="D299" s="12"/>
      <c r="E299" s="37"/>
      <c r="F299" s="12"/>
      <c r="G299" s="37"/>
    </row>
    <row r="300" spans="1:7" s="13" customFormat="1" x14ac:dyDescent="0.2">
      <c r="A300" s="36"/>
      <c r="B300" s="12"/>
      <c r="C300" s="37"/>
      <c r="D300" s="12"/>
      <c r="E300" s="37"/>
      <c r="F300" s="12"/>
      <c r="G300" s="37"/>
    </row>
    <row r="301" spans="1:7" s="13" customFormat="1" x14ac:dyDescent="0.2">
      <c r="A301" s="36"/>
      <c r="B301" s="12"/>
      <c r="C301" s="37"/>
      <c r="D301" s="12"/>
      <c r="E301" s="37"/>
      <c r="F301" s="12"/>
      <c r="G301" s="37"/>
    </row>
    <row r="302" spans="1:7" s="13" customFormat="1" x14ac:dyDescent="0.2">
      <c r="A302" s="36"/>
      <c r="B302" s="12"/>
      <c r="C302" s="37"/>
      <c r="D302" s="12"/>
      <c r="E302" s="37"/>
      <c r="F302" s="12"/>
      <c r="G302" s="37"/>
    </row>
    <row r="303" spans="1:7" s="13" customFormat="1" x14ac:dyDescent="0.2">
      <c r="A303" s="36"/>
      <c r="B303" s="12"/>
      <c r="C303" s="37"/>
      <c r="D303" s="12"/>
      <c r="E303" s="37"/>
      <c r="F303" s="12"/>
      <c r="G303" s="37"/>
    </row>
    <row r="304" spans="1:7" s="13" customFormat="1" x14ac:dyDescent="0.2">
      <c r="A304" s="36"/>
      <c r="B304" s="12"/>
      <c r="C304" s="37"/>
      <c r="D304" s="12"/>
      <c r="E304" s="37"/>
      <c r="F304" s="12"/>
      <c r="G304" s="37"/>
    </row>
    <row r="305" spans="1:7" s="13" customFormat="1" x14ac:dyDescent="0.2">
      <c r="A305" s="36"/>
      <c r="B305" s="12"/>
      <c r="C305" s="37"/>
      <c r="D305" s="12"/>
      <c r="E305" s="37"/>
      <c r="F305" s="12"/>
      <c r="G305" s="37"/>
    </row>
    <row r="306" spans="1:7" s="13" customFormat="1" x14ac:dyDescent="0.2">
      <c r="A306" s="36"/>
      <c r="B306" s="12"/>
      <c r="C306" s="37"/>
      <c r="D306" s="12"/>
      <c r="E306" s="37"/>
      <c r="F306" s="12"/>
      <c r="G306" s="37"/>
    </row>
    <row r="307" spans="1:7" s="13" customFormat="1" x14ac:dyDescent="0.2">
      <c r="A307" s="36"/>
      <c r="B307" s="12"/>
      <c r="C307" s="37"/>
      <c r="D307" s="12"/>
      <c r="E307" s="37"/>
      <c r="F307" s="12"/>
      <c r="G307" s="37"/>
    </row>
    <row r="308" spans="1:7" s="13" customFormat="1" x14ac:dyDescent="0.2">
      <c r="A308" s="36"/>
      <c r="B308" s="12"/>
      <c r="C308" s="37"/>
      <c r="D308" s="12"/>
      <c r="E308" s="37"/>
      <c r="F308" s="12"/>
      <c r="G308" s="37"/>
    </row>
    <row r="309" spans="1:7" s="13" customFormat="1" x14ac:dyDescent="0.2">
      <c r="A309" s="36"/>
      <c r="B309" s="12"/>
      <c r="C309" s="37"/>
      <c r="D309" s="12"/>
      <c r="E309" s="37"/>
      <c r="F309" s="12"/>
      <c r="G309" s="37"/>
    </row>
    <row r="310" spans="1:7" s="13" customFormat="1" x14ac:dyDescent="0.2">
      <c r="A310" s="36"/>
      <c r="B310" s="12"/>
      <c r="C310" s="37"/>
      <c r="D310" s="12"/>
      <c r="E310" s="37"/>
      <c r="F310" s="12"/>
      <c r="G310" s="37"/>
    </row>
    <row r="311" spans="1:7" s="13" customFormat="1" x14ac:dyDescent="0.2">
      <c r="A311" s="36"/>
      <c r="B311" s="12"/>
      <c r="C311" s="37"/>
      <c r="D311" s="12"/>
      <c r="E311" s="37"/>
      <c r="F311" s="12"/>
      <c r="G311" s="37"/>
    </row>
    <row r="312" spans="1:7" s="13" customFormat="1" x14ac:dyDescent="0.2">
      <c r="A312" s="36"/>
      <c r="B312" s="12"/>
      <c r="C312" s="37"/>
      <c r="D312" s="12"/>
      <c r="E312" s="37"/>
      <c r="F312" s="12"/>
      <c r="G312" s="37"/>
    </row>
    <row r="313" spans="1:7" s="13" customFormat="1" x14ac:dyDescent="0.2">
      <c r="A313" s="36"/>
      <c r="B313" s="12"/>
      <c r="C313" s="37"/>
      <c r="D313" s="12"/>
      <c r="E313" s="37"/>
      <c r="F313" s="12"/>
      <c r="G313" s="37"/>
    </row>
    <row r="314" spans="1:7" s="13" customFormat="1" x14ac:dyDescent="0.2">
      <c r="A314" s="36"/>
      <c r="B314" s="12"/>
      <c r="C314" s="37"/>
      <c r="D314" s="12"/>
      <c r="E314" s="37"/>
      <c r="F314" s="12"/>
      <c r="G314" s="37"/>
    </row>
    <row r="315" spans="1:7" s="13" customFormat="1" x14ac:dyDescent="0.2">
      <c r="A315" s="36"/>
      <c r="B315" s="12"/>
      <c r="C315" s="37"/>
      <c r="D315" s="12"/>
      <c r="E315" s="37"/>
      <c r="F315" s="12"/>
      <c r="G315" s="37"/>
    </row>
    <row r="316" spans="1:7" s="13" customFormat="1" x14ac:dyDescent="0.2">
      <c r="A316" s="36"/>
      <c r="B316" s="12"/>
      <c r="C316" s="37"/>
      <c r="D316" s="12"/>
      <c r="E316" s="37"/>
      <c r="F316" s="12"/>
      <c r="G316" s="37"/>
    </row>
    <row r="317" spans="1:7" s="13" customFormat="1" x14ac:dyDescent="0.2">
      <c r="A317" s="36"/>
      <c r="B317" s="12"/>
      <c r="C317" s="37"/>
      <c r="D317" s="12"/>
      <c r="E317" s="37"/>
      <c r="F317" s="12"/>
      <c r="G317" s="37"/>
    </row>
    <row r="318" spans="1:7" s="13" customFormat="1" x14ac:dyDescent="0.2">
      <c r="A318" s="36"/>
      <c r="B318" s="12"/>
      <c r="C318" s="37"/>
      <c r="D318" s="12"/>
      <c r="E318" s="37"/>
      <c r="F318" s="12"/>
      <c r="G318" s="37"/>
    </row>
    <row r="319" spans="1:7" s="13" customFormat="1" x14ac:dyDescent="0.2">
      <c r="A319" s="36"/>
      <c r="B319" s="12"/>
      <c r="C319" s="37"/>
      <c r="D319" s="12"/>
      <c r="E319" s="37"/>
      <c r="F319" s="12"/>
      <c r="G319" s="37"/>
    </row>
    <row r="320" spans="1:7" s="13" customFormat="1" x14ac:dyDescent="0.2">
      <c r="A320" s="36"/>
      <c r="B320" s="12"/>
      <c r="C320" s="37"/>
      <c r="D320" s="12"/>
      <c r="E320" s="37"/>
      <c r="F320" s="12"/>
      <c r="G320" s="37"/>
    </row>
    <row r="321" spans="1:7" s="13" customFormat="1" x14ac:dyDescent="0.2">
      <c r="A321" s="36"/>
      <c r="B321" s="12"/>
      <c r="C321" s="37"/>
      <c r="D321" s="12"/>
      <c r="E321" s="37"/>
      <c r="F321" s="12"/>
      <c r="G321" s="37"/>
    </row>
    <row r="322" spans="1:7" s="13" customFormat="1" x14ac:dyDescent="0.2">
      <c r="A322" s="36"/>
      <c r="B322" s="12"/>
      <c r="C322" s="37"/>
      <c r="D322" s="12"/>
      <c r="E322" s="37"/>
      <c r="F322" s="12"/>
      <c r="G322" s="37"/>
    </row>
    <row r="323" spans="1:7" s="13" customFormat="1" x14ac:dyDescent="0.2">
      <c r="A323" s="36"/>
      <c r="B323" s="12"/>
      <c r="C323" s="37"/>
      <c r="D323" s="12"/>
      <c r="E323" s="37"/>
      <c r="F323" s="12"/>
      <c r="G323" s="37"/>
    </row>
    <row r="324" spans="1:7" s="13" customFormat="1" x14ac:dyDescent="0.2">
      <c r="A324" s="36"/>
      <c r="B324" s="12"/>
      <c r="C324" s="37"/>
      <c r="D324" s="12"/>
      <c r="E324" s="37"/>
      <c r="F324" s="12"/>
      <c r="G324" s="37"/>
    </row>
    <row r="325" spans="1:7" s="13" customFormat="1" x14ac:dyDescent="0.2">
      <c r="A325" s="36"/>
      <c r="B325" s="12"/>
      <c r="C325" s="37"/>
      <c r="D325" s="12"/>
      <c r="E325" s="37"/>
      <c r="F325" s="12"/>
      <c r="G325" s="37"/>
    </row>
    <row r="326" spans="1:7" s="13" customFormat="1" x14ac:dyDescent="0.2">
      <c r="A326" s="36"/>
      <c r="B326" s="12"/>
      <c r="C326" s="37"/>
      <c r="D326" s="12"/>
      <c r="E326" s="37"/>
      <c r="F326" s="12"/>
      <c r="G326" s="37"/>
    </row>
    <row r="327" spans="1:7" s="13" customFormat="1" x14ac:dyDescent="0.2">
      <c r="A327" s="36"/>
      <c r="B327" s="12"/>
      <c r="C327" s="37"/>
      <c r="D327" s="12"/>
      <c r="E327" s="37"/>
      <c r="F327" s="12"/>
      <c r="G327" s="37"/>
    </row>
    <row r="328" spans="1:7" s="13" customFormat="1" x14ac:dyDescent="0.2">
      <c r="A328" s="36"/>
      <c r="B328" s="12"/>
      <c r="C328" s="37"/>
      <c r="D328" s="12"/>
      <c r="E328" s="37"/>
      <c r="F328" s="12"/>
      <c r="G328" s="37"/>
    </row>
    <row r="329" spans="1:7" s="13" customFormat="1" x14ac:dyDescent="0.2">
      <c r="A329" s="36"/>
      <c r="B329" s="12"/>
      <c r="C329" s="37"/>
      <c r="D329" s="12"/>
      <c r="E329" s="37"/>
      <c r="F329" s="12"/>
      <c r="G329" s="37"/>
    </row>
    <row r="330" spans="1:7" s="13" customFormat="1" x14ac:dyDescent="0.2">
      <c r="A330" s="36"/>
      <c r="B330" s="12"/>
      <c r="C330" s="37"/>
      <c r="D330" s="12"/>
      <c r="E330" s="37"/>
      <c r="F330" s="12"/>
      <c r="G330" s="37"/>
    </row>
    <row r="331" spans="1:7" s="13" customFormat="1" x14ac:dyDescent="0.2">
      <c r="A331" s="36"/>
      <c r="B331" s="12"/>
      <c r="C331" s="37"/>
      <c r="D331" s="12"/>
      <c r="E331" s="37"/>
      <c r="F331" s="12"/>
      <c r="G331" s="37"/>
    </row>
    <row r="332" spans="1:7" s="13" customFormat="1" x14ac:dyDescent="0.2">
      <c r="A332" s="36"/>
      <c r="B332" s="12"/>
      <c r="C332" s="37"/>
      <c r="D332" s="12"/>
      <c r="E332" s="37"/>
      <c r="F332" s="12"/>
      <c r="G332" s="37"/>
    </row>
    <row r="333" spans="1:7" s="13" customFormat="1" x14ac:dyDescent="0.2">
      <c r="A333" s="36"/>
      <c r="B333" s="12"/>
      <c r="C333" s="37"/>
      <c r="D333" s="12"/>
      <c r="E333" s="37"/>
      <c r="F333" s="12"/>
      <c r="G333" s="37"/>
    </row>
    <row r="334" spans="1:7" s="13" customFormat="1" x14ac:dyDescent="0.2">
      <c r="A334" s="36"/>
      <c r="B334" s="12"/>
      <c r="C334" s="37"/>
      <c r="D334" s="12"/>
      <c r="E334" s="37"/>
      <c r="F334" s="12"/>
      <c r="G334" s="37"/>
    </row>
    <row r="335" spans="1:7" s="13" customFormat="1" x14ac:dyDescent="0.2">
      <c r="A335" s="36"/>
      <c r="B335" s="12"/>
      <c r="C335" s="37"/>
      <c r="D335" s="12"/>
      <c r="E335" s="37"/>
      <c r="F335" s="12"/>
      <c r="G335" s="37"/>
    </row>
    <row r="336" spans="1:7" s="13" customFormat="1" x14ac:dyDescent="0.2">
      <c r="A336" s="36"/>
      <c r="B336" s="12"/>
      <c r="C336" s="37"/>
      <c r="D336" s="12"/>
      <c r="E336" s="37"/>
      <c r="F336" s="12"/>
      <c r="G336" s="37"/>
    </row>
    <row r="337" spans="1:7" s="13" customFormat="1" x14ac:dyDescent="0.2">
      <c r="A337" s="36"/>
      <c r="B337" s="12"/>
      <c r="C337" s="37"/>
      <c r="D337" s="12"/>
      <c r="E337" s="37"/>
      <c r="F337" s="12"/>
      <c r="G337" s="37"/>
    </row>
    <row r="338" spans="1:7" s="13" customFormat="1" x14ac:dyDescent="0.2">
      <c r="A338" s="36"/>
      <c r="B338" s="12"/>
      <c r="C338" s="37"/>
      <c r="D338" s="12"/>
      <c r="E338" s="37"/>
      <c r="F338" s="12"/>
      <c r="G338" s="37"/>
    </row>
    <row r="339" spans="1:7" s="13" customFormat="1" x14ac:dyDescent="0.2">
      <c r="A339" s="36"/>
      <c r="B339" s="12"/>
      <c r="C339" s="37"/>
      <c r="D339" s="12"/>
      <c r="E339" s="37"/>
      <c r="F339" s="12"/>
      <c r="G339" s="37"/>
    </row>
    <row r="340" spans="1:7" s="13" customFormat="1" x14ac:dyDescent="0.2">
      <c r="A340" s="36"/>
      <c r="B340" s="12"/>
      <c r="C340" s="37"/>
      <c r="D340" s="12"/>
      <c r="E340" s="37"/>
      <c r="F340" s="12"/>
      <c r="G340" s="37"/>
    </row>
    <row r="341" spans="1:7" s="13" customFormat="1" x14ac:dyDescent="0.2">
      <c r="A341" s="36"/>
      <c r="B341" s="12"/>
      <c r="C341" s="37"/>
      <c r="D341" s="12"/>
      <c r="E341" s="37"/>
      <c r="F341" s="12"/>
      <c r="G341" s="37"/>
    </row>
    <row r="342" spans="1:7" s="13" customFormat="1" x14ac:dyDescent="0.2">
      <c r="A342" s="36"/>
      <c r="B342" s="12"/>
      <c r="C342" s="37"/>
      <c r="D342" s="12"/>
      <c r="E342" s="37"/>
      <c r="F342" s="12"/>
      <c r="G342" s="37"/>
    </row>
    <row r="343" spans="1:7" s="13" customFormat="1" x14ac:dyDescent="0.2">
      <c r="A343" s="36"/>
      <c r="B343" s="12"/>
      <c r="C343" s="37"/>
      <c r="D343" s="12"/>
      <c r="E343" s="37"/>
      <c r="F343" s="12"/>
      <c r="G343" s="37"/>
    </row>
    <row r="344" spans="1:7" s="13" customFormat="1" x14ac:dyDescent="0.2">
      <c r="A344" s="36"/>
      <c r="B344" s="12"/>
      <c r="C344" s="37"/>
      <c r="D344" s="12"/>
      <c r="E344" s="37"/>
      <c r="F344" s="12"/>
      <c r="G344" s="37"/>
    </row>
    <row r="345" spans="1:7" s="13" customFormat="1" x14ac:dyDescent="0.2">
      <c r="A345" s="36"/>
      <c r="B345" s="12"/>
      <c r="C345" s="37"/>
      <c r="D345" s="12"/>
      <c r="E345" s="37"/>
      <c r="F345" s="12"/>
      <c r="G345" s="37"/>
    </row>
    <row r="346" spans="1:7" s="13" customFormat="1" x14ac:dyDescent="0.2">
      <c r="A346" s="36"/>
      <c r="B346" s="12"/>
      <c r="C346" s="37"/>
      <c r="D346" s="12"/>
      <c r="E346" s="37"/>
      <c r="F346" s="12"/>
      <c r="G346" s="37"/>
    </row>
    <row r="347" spans="1:7" s="13" customFormat="1" x14ac:dyDescent="0.2">
      <c r="A347" s="36"/>
      <c r="B347" s="12"/>
      <c r="C347" s="37"/>
      <c r="D347" s="12"/>
      <c r="E347" s="37"/>
      <c r="F347" s="12"/>
      <c r="G347" s="37"/>
    </row>
    <row r="348" spans="1:7" s="13" customFormat="1" x14ac:dyDescent="0.2">
      <c r="A348" s="36"/>
      <c r="B348" s="12"/>
      <c r="C348" s="37"/>
      <c r="D348" s="12"/>
      <c r="E348" s="37"/>
      <c r="F348" s="12"/>
      <c r="G348" s="37"/>
    </row>
    <row r="349" spans="1:7" s="13" customFormat="1" x14ac:dyDescent="0.2">
      <c r="A349" s="36"/>
      <c r="B349" s="12"/>
      <c r="C349" s="37"/>
      <c r="D349" s="12"/>
      <c r="E349" s="37"/>
      <c r="F349" s="12"/>
      <c r="G349" s="37"/>
    </row>
    <row r="350" spans="1:7" s="13" customFormat="1" x14ac:dyDescent="0.2">
      <c r="A350" s="36"/>
      <c r="B350" s="12"/>
      <c r="C350" s="37"/>
      <c r="D350" s="12"/>
      <c r="E350" s="37"/>
      <c r="F350" s="12"/>
      <c r="G350" s="37"/>
    </row>
    <row r="351" spans="1:7" s="13" customFormat="1" x14ac:dyDescent="0.2">
      <c r="A351" s="36"/>
      <c r="B351" s="12"/>
      <c r="C351" s="37"/>
      <c r="D351" s="12"/>
      <c r="E351" s="37"/>
      <c r="F351" s="12"/>
      <c r="G351" s="37"/>
    </row>
    <row r="352" spans="1:7" s="13" customFormat="1" x14ac:dyDescent="0.2">
      <c r="A352" s="36"/>
      <c r="B352" s="12"/>
      <c r="C352" s="37"/>
      <c r="D352" s="12"/>
      <c r="E352" s="37"/>
      <c r="F352" s="12"/>
      <c r="G352" s="37"/>
    </row>
    <row r="353" spans="1:7" s="13" customFormat="1" x14ac:dyDescent="0.2">
      <c r="A353" s="36"/>
      <c r="B353" s="12"/>
      <c r="C353" s="37"/>
      <c r="D353" s="12"/>
      <c r="E353" s="37"/>
      <c r="F353" s="12"/>
      <c r="G353" s="37"/>
    </row>
    <row r="354" spans="1:7" s="13" customFormat="1" x14ac:dyDescent="0.2">
      <c r="A354" s="36"/>
      <c r="B354" s="12"/>
      <c r="C354" s="37"/>
      <c r="D354" s="12"/>
      <c r="E354" s="37"/>
      <c r="F354" s="12"/>
      <c r="G354" s="37"/>
    </row>
    <row r="355" spans="1:7" s="13" customFormat="1" x14ac:dyDescent="0.2">
      <c r="A355" s="36"/>
      <c r="B355" s="12"/>
      <c r="C355" s="37"/>
      <c r="D355" s="12"/>
      <c r="E355" s="37"/>
      <c r="F355" s="12"/>
      <c r="G355" s="37"/>
    </row>
    <row r="356" spans="1:7" s="13" customFormat="1" x14ac:dyDescent="0.2">
      <c r="A356" s="36"/>
      <c r="B356" s="12"/>
      <c r="C356" s="37"/>
      <c r="D356" s="12"/>
      <c r="E356" s="37"/>
      <c r="F356" s="12"/>
      <c r="G356" s="37"/>
    </row>
    <row r="357" spans="1:7" s="13" customFormat="1" x14ac:dyDescent="0.2">
      <c r="A357" s="36"/>
      <c r="B357" s="12"/>
      <c r="C357" s="37"/>
      <c r="D357" s="12"/>
      <c r="E357" s="37"/>
      <c r="F357" s="12"/>
      <c r="G357" s="37"/>
    </row>
    <row r="358" spans="1:7" s="13" customFormat="1" x14ac:dyDescent="0.2">
      <c r="A358" s="36"/>
      <c r="B358" s="12"/>
      <c r="C358" s="37"/>
      <c r="D358" s="12"/>
      <c r="E358" s="37"/>
      <c r="F358" s="12"/>
      <c r="G358" s="37"/>
    </row>
    <row r="359" spans="1:7" s="13" customFormat="1" x14ac:dyDescent="0.2">
      <c r="A359" s="36"/>
      <c r="B359" s="12"/>
      <c r="C359" s="37"/>
      <c r="D359" s="12"/>
      <c r="E359" s="37"/>
      <c r="F359" s="12"/>
      <c r="G359" s="37"/>
    </row>
    <row r="360" spans="1:7" s="13" customFormat="1" x14ac:dyDescent="0.2">
      <c r="A360" s="36"/>
      <c r="B360" s="12"/>
      <c r="C360" s="37"/>
      <c r="D360" s="12"/>
      <c r="E360" s="37"/>
      <c r="F360" s="12"/>
      <c r="G360" s="37"/>
    </row>
    <row r="361" spans="1:7" s="13" customFormat="1" x14ac:dyDescent="0.2">
      <c r="A361" s="36"/>
      <c r="B361" s="12"/>
      <c r="C361" s="37"/>
      <c r="D361" s="12"/>
      <c r="E361" s="37"/>
      <c r="F361" s="12"/>
      <c r="G361" s="37"/>
    </row>
    <row r="362" spans="1:7" s="13" customFormat="1" x14ac:dyDescent="0.2">
      <c r="A362" s="36"/>
      <c r="B362" s="12"/>
      <c r="C362" s="37"/>
      <c r="D362" s="12"/>
      <c r="E362" s="37"/>
      <c r="F362" s="12"/>
      <c r="G362" s="37"/>
    </row>
    <row r="363" spans="1:7" s="13" customFormat="1" x14ac:dyDescent="0.2">
      <c r="A363" s="36"/>
      <c r="B363" s="12"/>
      <c r="C363" s="37"/>
      <c r="D363" s="12"/>
      <c r="E363" s="37"/>
      <c r="F363" s="12"/>
      <c r="G363" s="37"/>
    </row>
    <row r="364" spans="1:7" s="13" customFormat="1" x14ac:dyDescent="0.2">
      <c r="A364" s="36"/>
      <c r="B364" s="12"/>
      <c r="C364" s="37"/>
      <c r="D364" s="12"/>
      <c r="E364" s="37"/>
      <c r="F364" s="12"/>
      <c r="G364" s="37"/>
    </row>
    <row r="365" spans="1:7" s="13" customFormat="1" x14ac:dyDescent="0.2">
      <c r="A365" s="36"/>
      <c r="B365" s="12"/>
      <c r="C365" s="37"/>
      <c r="D365" s="12"/>
      <c r="E365" s="37"/>
      <c r="F365" s="12"/>
      <c r="G365" s="37"/>
    </row>
    <row r="366" spans="1:7" s="13" customFormat="1" x14ac:dyDescent="0.2">
      <c r="A366" s="36"/>
      <c r="B366" s="12"/>
      <c r="C366" s="37"/>
      <c r="D366" s="12"/>
      <c r="E366" s="37"/>
      <c r="F366" s="12"/>
      <c r="G366" s="37"/>
    </row>
    <row r="367" spans="1:7" s="13" customFormat="1" x14ac:dyDescent="0.2">
      <c r="A367" s="36"/>
      <c r="B367" s="12"/>
      <c r="C367" s="37"/>
      <c r="D367" s="12"/>
      <c r="E367" s="37"/>
      <c r="F367" s="12"/>
      <c r="G367" s="37"/>
    </row>
    <row r="368" spans="1:7" s="13" customFormat="1" x14ac:dyDescent="0.2">
      <c r="A368" s="36"/>
      <c r="B368" s="12"/>
      <c r="C368" s="37"/>
      <c r="D368" s="12"/>
      <c r="E368" s="37"/>
      <c r="F368" s="12"/>
      <c r="G368" s="37"/>
    </row>
    <row r="369" spans="1:7" s="13" customFormat="1" x14ac:dyDescent="0.2">
      <c r="A369" s="36"/>
      <c r="B369" s="12"/>
      <c r="C369" s="37"/>
      <c r="D369" s="12"/>
      <c r="E369" s="37"/>
      <c r="F369" s="12"/>
      <c r="G369" s="37"/>
    </row>
    <row r="370" spans="1:7" s="13" customFormat="1" x14ac:dyDescent="0.2">
      <c r="A370" s="36"/>
      <c r="B370" s="12"/>
      <c r="C370" s="37"/>
      <c r="D370" s="12"/>
      <c r="E370" s="37"/>
      <c r="F370" s="12"/>
      <c r="G370" s="37"/>
    </row>
    <row r="371" spans="1:7" s="13" customFormat="1" x14ac:dyDescent="0.2">
      <c r="A371" s="36"/>
      <c r="B371" s="12"/>
      <c r="C371" s="37"/>
      <c r="D371" s="12"/>
      <c r="E371" s="37"/>
      <c r="F371" s="12"/>
      <c r="G371" s="37"/>
    </row>
    <row r="372" spans="1:7" s="13" customFormat="1" x14ac:dyDescent="0.2">
      <c r="A372" s="36"/>
      <c r="B372" s="12"/>
      <c r="C372" s="37"/>
      <c r="D372" s="12"/>
      <c r="E372" s="37"/>
      <c r="F372" s="12"/>
      <c r="G372" s="37"/>
    </row>
    <row r="373" spans="1:7" s="13" customFormat="1" x14ac:dyDescent="0.2">
      <c r="A373" s="36"/>
      <c r="B373" s="12"/>
      <c r="C373" s="37"/>
      <c r="D373" s="12"/>
      <c r="E373" s="37"/>
      <c r="F373" s="12"/>
      <c r="G373" s="37"/>
    </row>
    <row r="374" spans="1:7" s="13" customFormat="1" x14ac:dyDescent="0.2">
      <c r="A374" s="36"/>
      <c r="B374" s="12"/>
      <c r="C374" s="37"/>
      <c r="D374" s="12"/>
      <c r="E374" s="37"/>
      <c r="F374" s="12"/>
      <c r="G374" s="37"/>
    </row>
    <row r="375" spans="1:7" s="13" customFormat="1" x14ac:dyDescent="0.2">
      <c r="A375" s="36"/>
      <c r="B375" s="12"/>
      <c r="C375" s="37"/>
      <c r="D375" s="12"/>
      <c r="E375" s="37"/>
      <c r="F375" s="12"/>
      <c r="G375" s="37"/>
    </row>
    <row r="376" spans="1:7" s="13" customFormat="1" x14ac:dyDescent="0.2">
      <c r="A376" s="36"/>
      <c r="B376" s="12"/>
      <c r="C376" s="37"/>
      <c r="D376" s="12"/>
      <c r="E376" s="37"/>
      <c r="F376" s="12"/>
      <c r="G376" s="37"/>
    </row>
    <row r="377" spans="1:7" s="13" customFormat="1" x14ac:dyDescent="0.2">
      <c r="A377" s="36"/>
      <c r="B377" s="12"/>
      <c r="C377" s="37"/>
      <c r="D377" s="12"/>
      <c r="E377" s="37"/>
      <c r="F377" s="12"/>
      <c r="G377" s="37"/>
    </row>
    <row r="378" spans="1:7" s="13" customFormat="1" x14ac:dyDescent="0.2">
      <c r="A378" s="36"/>
      <c r="B378" s="12"/>
      <c r="C378" s="37"/>
      <c r="D378" s="12"/>
      <c r="E378" s="37"/>
      <c r="F378" s="12"/>
      <c r="G378" s="37"/>
    </row>
    <row r="379" spans="1:7" s="13" customFormat="1" x14ac:dyDescent="0.2">
      <c r="A379" s="36"/>
      <c r="B379" s="12"/>
      <c r="C379" s="37"/>
      <c r="D379" s="12"/>
      <c r="E379" s="37"/>
      <c r="F379" s="12"/>
      <c r="G379" s="37"/>
    </row>
    <row r="380" spans="1:7" s="13" customFormat="1" x14ac:dyDescent="0.2">
      <c r="A380" s="36"/>
      <c r="B380" s="12"/>
      <c r="C380" s="37"/>
      <c r="D380" s="12"/>
      <c r="E380" s="37"/>
      <c r="F380" s="12"/>
      <c r="G380" s="37"/>
    </row>
    <row r="381" spans="1:7" s="13" customFormat="1" x14ac:dyDescent="0.2">
      <c r="A381" s="36"/>
      <c r="B381" s="12"/>
      <c r="C381" s="37"/>
      <c r="D381" s="12"/>
      <c r="E381" s="37"/>
      <c r="F381" s="12"/>
      <c r="G381" s="37"/>
    </row>
    <row r="382" spans="1:7" s="13" customFormat="1" x14ac:dyDescent="0.2">
      <c r="A382" s="36"/>
      <c r="B382" s="12"/>
      <c r="C382" s="37"/>
      <c r="D382" s="12"/>
      <c r="E382" s="37"/>
      <c r="F382" s="12"/>
      <c r="G382" s="37"/>
    </row>
    <row r="383" spans="1:7" s="13" customFormat="1" x14ac:dyDescent="0.2">
      <c r="A383" s="36"/>
      <c r="B383" s="12"/>
      <c r="C383" s="37"/>
      <c r="D383" s="12"/>
      <c r="E383" s="37"/>
      <c r="F383" s="12"/>
      <c r="G383" s="37"/>
    </row>
    <row r="384" spans="1:7" s="13" customFormat="1" x14ac:dyDescent="0.2">
      <c r="A384" s="36"/>
      <c r="B384" s="12"/>
      <c r="C384" s="37"/>
      <c r="D384" s="12"/>
      <c r="E384" s="37"/>
      <c r="F384" s="12"/>
      <c r="G384" s="37"/>
    </row>
    <row r="385" spans="1:7" s="13" customFormat="1" x14ac:dyDescent="0.2">
      <c r="A385" s="36"/>
      <c r="B385" s="12"/>
      <c r="C385" s="37"/>
      <c r="D385" s="12"/>
      <c r="E385" s="37"/>
      <c r="F385" s="12"/>
      <c r="G385" s="37"/>
    </row>
    <row r="386" spans="1:7" s="13" customFormat="1" x14ac:dyDescent="0.2">
      <c r="A386" s="36"/>
      <c r="B386" s="12"/>
      <c r="C386" s="37"/>
      <c r="D386" s="12"/>
      <c r="E386" s="37"/>
      <c r="F386" s="12"/>
      <c r="G386" s="37"/>
    </row>
    <row r="387" spans="1:7" s="13" customFormat="1" x14ac:dyDescent="0.2">
      <c r="A387" s="36"/>
      <c r="B387" s="12"/>
      <c r="C387" s="37"/>
      <c r="D387" s="12"/>
      <c r="E387" s="37"/>
      <c r="F387" s="12"/>
      <c r="G387" s="37"/>
    </row>
    <row r="388" spans="1:7" s="13" customFormat="1" x14ac:dyDescent="0.2">
      <c r="A388" s="36"/>
      <c r="B388" s="12"/>
      <c r="C388" s="37"/>
      <c r="D388" s="12"/>
      <c r="E388" s="37"/>
      <c r="F388" s="12"/>
      <c r="G388" s="37"/>
    </row>
    <row r="389" spans="1:7" s="13" customFormat="1" x14ac:dyDescent="0.2">
      <c r="A389" s="36"/>
      <c r="B389" s="12"/>
      <c r="C389" s="37"/>
      <c r="D389" s="12"/>
      <c r="E389" s="37"/>
      <c r="F389" s="12"/>
      <c r="G389" s="37"/>
    </row>
    <row r="390" spans="1:7" s="13" customFormat="1" x14ac:dyDescent="0.2">
      <c r="A390" s="36"/>
      <c r="B390" s="12"/>
      <c r="C390" s="37"/>
      <c r="D390" s="12"/>
      <c r="E390" s="37"/>
      <c r="F390" s="12"/>
      <c r="G390" s="37"/>
    </row>
    <row r="391" spans="1:7" s="13" customFormat="1" x14ac:dyDescent="0.2">
      <c r="A391" s="36"/>
      <c r="B391" s="12"/>
      <c r="C391" s="37"/>
      <c r="D391" s="12"/>
      <c r="E391" s="37"/>
      <c r="F391" s="12"/>
      <c r="G391" s="37"/>
    </row>
    <row r="392" spans="1:7" s="13" customFormat="1" x14ac:dyDescent="0.2">
      <c r="A392" s="36"/>
      <c r="B392" s="12"/>
      <c r="C392" s="37"/>
      <c r="D392" s="12"/>
      <c r="E392" s="37"/>
      <c r="F392" s="12"/>
      <c r="G392" s="37"/>
    </row>
    <row r="393" spans="1:7" s="13" customFormat="1" x14ac:dyDescent="0.2">
      <c r="A393" s="36"/>
      <c r="B393" s="12"/>
      <c r="C393" s="37"/>
      <c r="D393" s="12"/>
      <c r="E393" s="37"/>
      <c r="F393" s="12"/>
      <c r="G393" s="37"/>
    </row>
    <row r="394" spans="1:7" s="13" customFormat="1" x14ac:dyDescent="0.2">
      <c r="A394" s="36"/>
      <c r="B394" s="12"/>
      <c r="C394" s="37"/>
      <c r="D394" s="12"/>
      <c r="E394" s="37"/>
      <c r="F394" s="12"/>
      <c r="G394" s="37"/>
    </row>
    <row r="395" spans="1:7" s="13" customFormat="1" x14ac:dyDescent="0.2">
      <c r="A395" s="36"/>
      <c r="B395" s="12"/>
      <c r="C395" s="37"/>
      <c r="D395" s="12"/>
      <c r="E395" s="37"/>
      <c r="F395" s="12"/>
      <c r="G395" s="37"/>
    </row>
    <row r="396" spans="1:7" s="13" customFormat="1" x14ac:dyDescent="0.2">
      <c r="A396" s="36"/>
      <c r="B396" s="12"/>
      <c r="C396" s="37"/>
      <c r="D396" s="12"/>
      <c r="E396" s="37"/>
      <c r="F396" s="12"/>
      <c r="G396" s="37"/>
    </row>
    <row r="397" spans="1:7" s="13" customFormat="1" x14ac:dyDescent="0.2">
      <c r="A397" s="36"/>
      <c r="B397" s="12"/>
      <c r="C397" s="37"/>
      <c r="D397" s="12"/>
      <c r="E397" s="37"/>
      <c r="F397" s="12"/>
      <c r="G397" s="37"/>
    </row>
    <row r="398" spans="1:7" s="13" customFormat="1" x14ac:dyDescent="0.2">
      <c r="A398" s="36"/>
      <c r="B398" s="12"/>
      <c r="C398" s="37"/>
      <c r="D398" s="12"/>
      <c r="E398" s="37"/>
      <c r="F398" s="12"/>
      <c r="G398" s="37"/>
    </row>
    <row r="399" spans="1:7" s="13" customFormat="1" x14ac:dyDescent="0.2">
      <c r="A399" s="36"/>
      <c r="B399" s="12"/>
      <c r="C399" s="37"/>
      <c r="D399" s="12"/>
      <c r="E399" s="37"/>
      <c r="F399" s="12"/>
      <c r="G399" s="37"/>
    </row>
    <row r="400" spans="1:7" s="13" customFormat="1" x14ac:dyDescent="0.2">
      <c r="A400" s="36"/>
      <c r="B400" s="12"/>
      <c r="C400" s="37"/>
      <c r="D400" s="12"/>
      <c r="E400" s="37"/>
      <c r="F400" s="12"/>
      <c r="G400" s="37"/>
    </row>
    <row r="401" spans="1:7" s="13" customFormat="1" x14ac:dyDescent="0.2">
      <c r="A401" s="36"/>
      <c r="B401" s="12"/>
      <c r="C401" s="37"/>
      <c r="D401" s="12"/>
      <c r="E401" s="37"/>
      <c r="F401" s="12"/>
      <c r="G401" s="37"/>
    </row>
    <row r="402" spans="1:7" s="13" customFormat="1" x14ac:dyDescent="0.2">
      <c r="A402" s="36"/>
      <c r="B402" s="12"/>
      <c r="C402" s="37"/>
      <c r="D402" s="12"/>
      <c r="E402" s="37"/>
      <c r="F402" s="12"/>
      <c r="G402" s="37"/>
    </row>
    <row r="403" spans="1:7" s="13" customFormat="1" x14ac:dyDescent="0.2">
      <c r="A403" s="36"/>
      <c r="B403" s="12"/>
      <c r="C403" s="37"/>
      <c r="D403" s="12"/>
      <c r="E403" s="37"/>
      <c r="F403" s="12"/>
      <c r="G403" s="37"/>
    </row>
    <row r="404" spans="1:7" s="13" customFormat="1" x14ac:dyDescent="0.2">
      <c r="A404" s="36"/>
      <c r="B404" s="12"/>
      <c r="C404" s="37"/>
      <c r="D404" s="12"/>
      <c r="E404" s="37"/>
      <c r="F404" s="12"/>
      <c r="G404" s="37"/>
    </row>
    <row r="405" spans="1:7" s="13" customFormat="1" x14ac:dyDescent="0.2">
      <c r="A405" s="36"/>
      <c r="B405" s="12"/>
      <c r="C405" s="37"/>
      <c r="D405" s="12"/>
      <c r="E405" s="37"/>
      <c r="F405" s="12"/>
      <c r="G405" s="37"/>
    </row>
    <row r="406" spans="1:7" s="13" customFormat="1" x14ac:dyDescent="0.2">
      <c r="A406" s="36"/>
      <c r="B406" s="12"/>
      <c r="C406" s="37"/>
      <c r="D406" s="12"/>
      <c r="E406" s="37"/>
      <c r="F406" s="12"/>
      <c r="G406" s="37"/>
    </row>
    <row r="407" spans="1:7" s="13" customFormat="1" x14ac:dyDescent="0.2">
      <c r="A407" s="36"/>
      <c r="B407" s="12"/>
      <c r="C407" s="37"/>
      <c r="D407" s="12"/>
      <c r="E407" s="37"/>
      <c r="F407" s="12"/>
      <c r="G407" s="37"/>
    </row>
    <row r="408" spans="1:7" s="13" customFormat="1" x14ac:dyDescent="0.2">
      <c r="A408" s="36"/>
      <c r="B408" s="12"/>
      <c r="C408" s="37"/>
      <c r="D408" s="12"/>
      <c r="E408" s="37"/>
      <c r="F408" s="12"/>
      <c r="G408" s="37"/>
    </row>
    <row r="409" spans="1:7" s="13" customFormat="1" x14ac:dyDescent="0.2">
      <c r="A409" s="36"/>
      <c r="B409" s="12"/>
      <c r="C409" s="37"/>
      <c r="D409" s="12"/>
      <c r="E409" s="37"/>
      <c r="F409" s="12"/>
      <c r="G409" s="37"/>
    </row>
    <row r="410" spans="1:7" s="13" customFormat="1" x14ac:dyDescent="0.2">
      <c r="A410" s="36"/>
      <c r="B410" s="12"/>
      <c r="C410" s="37"/>
      <c r="D410" s="12"/>
      <c r="E410" s="37"/>
      <c r="F410" s="12"/>
      <c r="G410" s="37"/>
    </row>
    <row r="411" spans="1:7" s="13" customFormat="1" x14ac:dyDescent="0.2">
      <c r="A411" s="36"/>
      <c r="B411" s="12"/>
      <c r="C411" s="37"/>
      <c r="D411" s="12"/>
      <c r="E411" s="37"/>
      <c r="F411" s="12"/>
      <c r="G411" s="37"/>
    </row>
    <row r="412" spans="1:7" s="13" customFormat="1" x14ac:dyDescent="0.2">
      <c r="A412" s="36"/>
      <c r="B412" s="12"/>
      <c r="C412" s="37"/>
      <c r="D412" s="12"/>
      <c r="E412" s="37"/>
      <c r="F412" s="12"/>
      <c r="G412" s="37"/>
    </row>
    <row r="413" spans="1:7" s="13" customFormat="1" x14ac:dyDescent="0.2">
      <c r="A413" s="36"/>
      <c r="B413" s="12"/>
      <c r="C413" s="37"/>
      <c r="D413" s="12"/>
      <c r="E413" s="37"/>
      <c r="F413" s="12"/>
      <c r="G413" s="37"/>
    </row>
    <row r="414" spans="1:7" s="13" customFormat="1" x14ac:dyDescent="0.2">
      <c r="A414" s="36"/>
      <c r="B414" s="12"/>
      <c r="C414" s="37"/>
      <c r="D414" s="12"/>
      <c r="E414" s="37"/>
      <c r="F414" s="12"/>
      <c r="G414" s="37"/>
    </row>
    <row r="415" spans="1:7" s="13" customFormat="1" x14ac:dyDescent="0.2">
      <c r="A415" s="36"/>
      <c r="B415" s="12"/>
      <c r="C415" s="37"/>
      <c r="D415" s="12"/>
      <c r="E415" s="37"/>
      <c r="F415" s="12"/>
      <c r="G415" s="37"/>
    </row>
    <row r="416" spans="1:7" s="13" customFormat="1" x14ac:dyDescent="0.2">
      <c r="A416" s="36"/>
      <c r="B416" s="12"/>
      <c r="C416" s="37"/>
      <c r="D416" s="12"/>
      <c r="E416" s="37"/>
      <c r="F416" s="12"/>
      <c r="G416" s="37"/>
    </row>
    <row r="417" spans="1:7" s="13" customFormat="1" x14ac:dyDescent="0.2">
      <c r="A417" s="36"/>
      <c r="B417" s="12"/>
      <c r="C417" s="37"/>
      <c r="D417" s="12"/>
      <c r="E417" s="37"/>
      <c r="F417" s="12"/>
      <c r="G417" s="37"/>
    </row>
    <row r="418" spans="1:7" s="13" customFormat="1" x14ac:dyDescent="0.2">
      <c r="A418" s="36"/>
      <c r="B418" s="12"/>
      <c r="C418" s="37"/>
      <c r="D418" s="12"/>
      <c r="E418" s="37"/>
      <c r="F418" s="12"/>
      <c r="G418" s="37"/>
    </row>
    <row r="419" spans="1:7" s="13" customFormat="1" x14ac:dyDescent="0.2">
      <c r="A419" s="36"/>
      <c r="B419" s="12"/>
      <c r="C419" s="37"/>
      <c r="D419" s="12"/>
      <c r="E419" s="37"/>
      <c r="F419" s="12"/>
      <c r="G419" s="37"/>
    </row>
    <row r="420" spans="1:7" s="13" customFormat="1" x14ac:dyDescent="0.2">
      <c r="A420" s="36"/>
      <c r="B420" s="12"/>
      <c r="C420" s="37"/>
      <c r="D420" s="12"/>
      <c r="E420" s="37"/>
      <c r="F420" s="12"/>
      <c r="G420" s="37"/>
    </row>
    <row r="421" spans="1:7" s="13" customFormat="1" x14ac:dyDescent="0.2">
      <c r="A421" s="36"/>
      <c r="B421" s="12"/>
      <c r="C421" s="37"/>
      <c r="D421" s="12"/>
      <c r="E421" s="37"/>
      <c r="F421" s="12"/>
      <c r="G421" s="37"/>
    </row>
    <row r="422" spans="1:7" s="13" customFormat="1" x14ac:dyDescent="0.2">
      <c r="A422" s="36"/>
      <c r="B422" s="12"/>
      <c r="C422" s="37"/>
      <c r="D422" s="12"/>
      <c r="E422" s="37"/>
      <c r="F422" s="12"/>
      <c r="G422" s="37"/>
    </row>
    <row r="423" spans="1:7" s="13" customFormat="1" x14ac:dyDescent="0.2">
      <c r="A423" s="36"/>
      <c r="B423" s="12"/>
      <c r="C423" s="37"/>
      <c r="D423" s="12"/>
      <c r="E423" s="37"/>
      <c r="F423" s="12"/>
      <c r="G423" s="37"/>
    </row>
    <row r="424" spans="1:7" s="13" customFormat="1" x14ac:dyDescent="0.2">
      <c r="A424" s="36"/>
      <c r="B424" s="12"/>
      <c r="C424" s="37"/>
      <c r="D424" s="12"/>
      <c r="E424" s="37"/>
      <c r="F424" s="12"/>
      <c r="G424" s="37"/>
    </row>
    <row r="425" spans="1:7" s="13" customFormat="1" x14ac:dyDescent="0.2">
      <c r="A425" s="36"/>
      <c r="B425" s="12"/>
      <c r="C425" s="37"/>
      <c r="D425" s="12"/>
      <c r="E425" s="37"/>
      <c r="F425" s="12"/>
      <c r="G425" s="37"/>
    </row>
    <row r="426" spans="1:7" s="13" customFormat="1" x14ac:dyDescent="0.2">
      <c r="A426" s="36"/>
      <c r="B426" s="12"/>
      <c r="C426" s="37"/>
      <c r="D426" s="12"/>
      <c r="E426" s="37"/>
      <c r="F426" s="12"/>
      <c r="G426" s="37"/>
    </row>
    <row r="427" spans="1:7" s="13" customFormat="1" x14ac:dyDescent="0.2">
      <c r="A427" s="36"/>
      <c r="B427" s="12"/>
      <c r="C427" s="37"/>
      <c r="D427" s="12"/>
      <c r="E427" s="37"/>
      <c r="F427" s="12"/>
      <c r="G427" s="37"/>
    </row>
    <row r="428" spans="1:7" s="13" customFormat="1" x14ac:dyDescent="0.2">
      <c r="A428" s="36"/>
      <c r="B428" s="12"/>
      <c r="C428" s="37"/>
      <c r="D428" s="12"/>
      <c r="E428" s="37"/>
      <c r="F428" s="12"/>
      <c r="G428" s="37"/>
    </row>
    <row r="429" spans="1:7" s="13" customFormat="1" x14ac:dyDescent="0.2">
      <c r="A429" s="36"/>
      <c r="B429" s="12"/>
      <c r="C429" s="37"/>
      <c r="D429" s="12"/>
      <c r="E429" s="37"/>
      <c r="F429" s="12"/>
      <c r="G429" s="37"/>
    </row>
    <row r="430" spans="1:7" s="13" customFormat="1" x14ac:dyDescent="0.2">
      <c r="A430" s="36"/>
      <c r="B430" s="12"/>
      <c r="C430" s="37"/>
      <c r="D430" s="12"/>
      <c r="E430" s="37"/>
      <c r="F430" s="12"/>
      <c r="G430" s="37"/>
    </row>
    <row r="431" spans="1:7" s="13" customFormat="1" x14ac:dyDescent="0.2">
      <c r="A431" s="36"/>
      <c r="B431" s="12"/>
      <c r="C431" s="37"/>
      <c r="D431" s="12"/>
      <c r="E431" s="37"/>
      <c r="F431" s="12"/>
      <c r="G431" s="37"/>
    </row>
    <row r="432" spans="1:7" s="13" customFormat="1" x14ac:dyDescent="0.2">
      <c r="A432" s="36"/>
      <c r="B432" s="12"/>
      <c r="C432" s="37"/>
      <c r="D432" s="12"/>
      <c r="E432" s="37"/>
      <c r="F432" s="12"/>
      <c r="G432" s="37"/>
    </row>
    <row r="433" spans="1:7" s="13" customFormat="1" x14ac:dyDescent="0.2">
      <c r="A433" s="36"/>
      <c r="B433" s="12"/>
      <c r="C433" s="37"/>
      <c r="D433" s="12"/>
      <c r="E433" s="37"/>
      <c r="F433" s="12"/>
      <c r="G433" s="37"/>
    </row>
    <row r="434" spans="1:7" s="13" customFormat="1" x14ac:dyDescent="0.2">
      <c r="A434" s="36"/>
      <c r="B434" s="12"/>
      <c r="C434" s="37"/>
      <c r="D434" s="12"/>
      <c r="E434" s="37"/>
      <c r="F434" s="12"/>
      <c r="G434" s="37"/>
    </row>
    <row r="435" spans="1:7" s="13" customFormat="1" x14ac:dyDescent="0.2">
      <c r="A435" s="36"/>
      <c r="B435" s="12"/>
      <c r="C435" s="37"/>
      <c r="D435" s="12"/>
      <c r="E435" s="37"/>
      <c r="F435" s="12"/>
      <c r="G435" s="37"/>
    </row>
    <row r="436" spans="1:7" s="13" customFormat="1" x14ac:dyDescent="0.2">
      <c r="A436" s="36"/>
      <c r="B436" s="12"/>
      <c r="C436" s="37"/>
      <c r="D436" s="12"/>
      <c r="E436" s="37"/>
      <c r="F436" s="12"/>
      <c r="G436" s="37"/>
    </row>
    <row r="437" spans="1:7" s="13" customFormat="1" x14ac:dyDescent="0.2">
      <c r="A437" s="36"/>
      <c r="B437" s="12"/>
      <c r="C437" s="37"/>
      <c r="D437" s="12"/>
      <c r="E437" s="37"/>
      <c r="F437" s="12"/>
      <c r="G437" s="37"/>
    </row>
    <row r="438" spans="1:7" s="13" customFormat="1" x14ac:dyDescent="0.2">
      <c r="A438" s="36"/>
      <c r="B438" s="12"/>
      <c r="C438" s="37"/>
      <c r="D438" s="12"/>
      <c r="E438" s="37"/>
      <c r="F438" s="12"/>
      <c r="G438" s="37"/>
    </row>
    <row r="439" spans="1:7" s="13" customFormat="1" x14ac:dyDescent="0.2">
      <c r="A439" s="36"/>
      <c r="B439" s="12"/>
      <c r="C439" s="37"/>
      <c r="D439" s="12"/>
      <c r="E439" s="37"/>
      <c r="F439" s="12"/>
      <c r="G439" s="37"/>
    </row>
    <row r="440" spans="1:7" s="13" customFormat="1" x14ac:dyDescent="0.2">
      <c r="A440" s="36"/>
      <c r="B440" s="12"/>
      <c r="C440" s="37"/>
      <c r="D440" s="12"/>
      <c r="E440" s="37"/>
      <c r="F440" s="12"/>
      <c r="G440" s="37"/>
    </row>
    <row r="441" spans="1:7" s="13" customFormat="1" x14ac:dyDescent="0.2">
      <c r="A441" s="36"/>
      <c r="B441" s="12"/>
      <c r="C441" s="37"/>
      <c r="D441" s="12"/>
      <c r="E441" s="37"/>
      <c r="F441" s="12"/>
      <c r="G441" s="37"/>
    </row>
    <row r="442" spans="1:7" s="13" customFormat="1" x14ac:dyDescent="0.2">
      <c r="A442" s="36"/>
      <c r="B442" s="12"/>
      <c r="C442" s="37"/>
      <c r="D442" s="12"/>
      <c r="E442" s="37"/>
      <c r="F442" s="12"/>
      <c r="G442" s="37"/>
    </row>
    <row r="443" spans="1:7" s="13" customFormat="1" x14ac:dyDescent="0.2">
      <c r="A443" s="36"/>
      <c r="B443" s="12"/>
      <c r="C443" s="37"/>
      <c r="D443" s="12"/>
      <c r="E443" s="37"/>
      <c r="F443" s="12"/>
      <c r="G443" s="37"/>
    </row>
    <row r="444" spans="1:7" s="13" customFormat="1" x14ac:dyDescent="0.2">
      <c r="A444" s="36"/>
      <c r="B444" s="12"/>
      <c r="C444" s="37"/>
      <c r="D444" s="12"/>
      <c r="E444" s="37"/>
      <c r="F444" s="12"/>
      <c r="G444" s="37"/>
    </row>
    <row r="445" spans="1:7" s="13" customFormat="1" x14ac:dyDescent="0.2">
      <c r="A445" s="36"/>
      <c r="B445" s="12"/>
      <c r="C445" s="37"/>
      <c r="D445" s="12"/>
      <c r="E445" s="37"/>
      <c r="F445" s="12"/>
      <c r="G445" s="37"/>
    </row>
    <row r="446" spans="1:7" s="13" customFormat="1" x14ac:dyDescent="0.2">
      <c r="A446" s="36"/>
      <c r="B446" s="12"/>
      <c r="C446" s="37"/>
      <c r="D446" s="12"/>
      <c r="E446" s="37"/>
      <c r="F446" s="12"/>
      <c r="G446" s="37"/>
    </row>
    <row r="447" spans="1:7" s="13" customFormat="1" x14ac:dyDescent="0.2">
      <c r="A447" s="36"/>
      <c r="B447" s="12"/>
      <c r="C447" s="37"/>
      <c r="D447" s="12"/>
      <c r="E447" s="37"/>
      <c r="F447" s="12"/>
      <c r="G447" s="37"/>
    </row>
    <row r="448" spans="1:7" s="13" customFormat="1" x14ac:dyDescent="0.2">
      <c r="A448" s="36"/>
      <c r="B448" s="12"/>
      <c r="C448" s="37"/>
      <c r="D448" s="12"/>
      <c r="E448" s="37"/>
      <c r="F448" s="12"/>
      <c r="G448" s="37"/>
    </row>
    <row r="449" spans="1:7" s="13" customFormat="1" x14ac:dyDescent="0.2">
      <c r="A449" s="36"/>
      <c r="B449" s="12"/>
      <c r="C449" s="37"/>
      <c r="D449" s="12"/>
      <c r="E449" s="37"/>
      <c r="F449" s="12"/>
      <c r="G449" s="37"/>
    </row>
    <row r="450" spans="1:7" s="13" customFormat="1" x14ac:dyDescent="0.2">
      <c r="A450" s="36"/>
      <c r="B450" s="12"/>
      <c r="C450" s="37"/>
      <c r="D450" s="12"/>
      <c r="E450" s="37"/>
      <c r="F450" s="12"/>
      <c r="G450" s="37"/>
    </row>
    <row r="451" spans="1:7" s="13" customFormat="1" x14ac:dyDescent="0.2">
      <c r="A451" s="36"/>
      <c r="B451" s="12"/>
      <c r="C451" s="37"/>
      <c r="D451" s="12"/>
      <c r="E451" s="37"/>
      <c r="F451" s="12"/>
      <c r="G451" s="37"/>
    </row>
    <row r="452" spans="1:7" s="13" customFormat="1" x14ac:dyDescent="0.2">
      <c r="A452" s="36"/>
      <c r="B452" s="12"/>
      <c r="C452" s="37"/>
      <c r="D452" s="12"/>
      <c r="E452" s="37"/>
      <c r="F452" s="12"/>
      <c r="G452" s="37"/>
    </row>
    <row r="453" spans="1:7" s="13" customFormat="1" x14ac:dyDescent="0.2">
      <c r="A453" s="36"/>
      <c r="B453" s="12"/>
      <c r="C453" s="37"/>
      <c r="D453" s="12"/>
      <c r="E453" s="37"/>
      <c r="F453" s="12"/>
      <c r="G453" s="37"/>
    </row>
    <row r="454" spans="1:7" s="13" customFormat="1" x14ac:dyDescent="0.2">
      <c r="A454" s="36"/>
      <c r="B454" s="12"/>
      <c r="C454" s="37"/>
      <c r="D454" s="12"/>
      <c r="E454" s="37"/>
      <c r="F454" s="12"/>
      <c r="G454" s="37"/>
    </row>
    <row r="455" spans="1:7" s="13" customFormat="1" x14ac:dyDescent="0.2">
      <c r="A455" s="36"/>
      <c r="B455" s="12"/>
      <c r="C455" s="37"/>
      <c r="D455" s="12"/>
      <c r="E455" s="37"/>
      <c r="F455" s="12"/>
      <c r="G455" s="37"/>
    </row>
    <row r="456" spans="1:7" s="13" customFormat="1" x14ac:dyDescent="0.2">
      <c r="A456" s="36"/>
      <c r="B456" s="12"/>
      <c r="C456" s="37"/>
      <c r="D456" s="12"/>
      <c r="E456" s="37"/>
      <c r="F456" s="12"/>
      <c r="G456" s="37"/>
    </row>
    <row r="457" spans="1:7" s="13" customFormat="1" x14ac:dyDescent="0.2">
      <c r="A457" s="36"/>
      <c r="B457" s="12"/>
      <c r="C457" s="37"/>
      <c r="D457" s="12"/>
      <c r="E457" s="37"/>
      <c r="F457" s="12"/>
      <c r="G457" s="37"/>
    </row>
    <row r="458" spans="1:7" s="13" customFormat="1" x14ac:dyDescent="0.2">
      <c r="A458" s="36"/>
      <c r="B458" s="12"/>
      <c r="C458" s="37"/>
      <c r="D458" s="12"/>
      <c r="E458" s="37"/>
      <c r="F458" s="12"/>
      <c r="G458" s="37"/>
    </row>
    <row r="459" spans="1:7" s="13" customFormat="1" x14ac:dyDescent="0.2">
      <c r="A459" s="36"/>
      <c r="B459" s="12"/>
      <c r="C459" s="37"/>
      <c r="D459" s="12"/>
      <c r="E459" s="37"/>
      <c r="F459" s="12"/>
      <c r="G459" s="37"/>
    </row>
    <row r="460" spans="1:7" s="13" customFormat="1" x14ac:dyDescent="0.2">
      <c r="A460" s="36"/>
      <c r="B460" s="12"/>
      <c r="C460" s="37"/>
      <c r="D460" s="12"/>
      <c r="E460" s="37"/>
      <c r="F460" s="12"/>
      <c r="G460" s="37"/>
    </row>
    <row r="461" spans="1:7" s="13" customFormat="1" x14ac:dyDescent="0.2">
      <c r="A461" s="36"/>
      <c r="B461" s="12"/>
      <c r="C461" s="37"/>
      <c r="D461" s="12"/>
      <c r="E461" s="37"/>
      <c r="F461" s="12"/>
      <c r="G461" s="37"/>
    </row>
    <row r="462" spans="1:7" s="13" customFormat="1" x14ac:dyDescent="0.2">
      <c r="A462" s="36"/>
      <c r="B462" s="12"/>
      <c r="C462" s="37"/>
      <c r="D462" s="12"/>
      <c r="E462" s="37"/>
      <c r="F462" s="12"/>
      <c r="G462" s="37"/>
    </row>
    <row r="463" spans="1:7" s="13" customFormat="1" x14ac:dyDescent="0.2">
      <c r="A463" s="36"/>
      <c r="B463" s="12"/>
      <c r="C463" s="37"/>
      <c r="D463" s="12"/>
      <c r="E463" s="37"/>
      <c r="F463" s="12"/>
      <c r="G463" s="37"/>
    </row>
    <row r="464" spans="1:7" s="13" customFormat="1" x14ac:dyDescent="0.2">
      <c r="A464" s="36"/>
      <c r="B464" s="12"/>
      <c r="C464" s="37"/>
      <c r="D464" s="12"/>
      <c r="E464" s="37"/>
      <c r="F464" s="12"/>
      <c r="G464" s="37"/>
    </row>
    <row r="465" spans="1:7" s="13" customFormat="1" x14ac:dyDescent="0.2">
      <c r="A465" s="36"/>
      <c r="B465" s="12"/>
      <c r="C465" s="37"/>
      <c r="D465" s="12"/>
      <c r="E465" s="37"/>
      <c r="F465" s="12"/>
      <c r="G465" s="37"/>
    </row>
    <row r="466" spans="1:7" s="13" customFormat="1" x14ac:dyDescent="0.2">
      <c r="A466" s="36"/>
      <c r="B466" s="12"/>
      <c r="C466" s="37"/>
      <c r="D466" s="12"/>
      <c r="E466" s="37"/>
      <c r="F466" s="12"/>
      <c r="G466" s="37"/>
    </row>
    <row r="467" spans="1:7" s="13" customFormat="1" x14ac:dyDescent="0.2">
      <c r="A467" s="36"/>
      <c r="B467" s="12"/>
      <c r="C467" s="37"/>
      <c r="D467" s="12"/>
      <c r="E467" s="37"/>
      <c r="F467" s="12"/>
      <c r="G467" s="37"/>
    </row>
    <row r="468" spans="1:7" s="13" customFormat="1" x14ac:dyDescent="0.2">
      <c r="A468" s="36"/>
      <c r="B468" s="12"/>
      <c r="C468" s="37"/>
      <c r="D468" s="12"/>
      <c r="E468" s="37"/>
      <c r="F468" s="12"/>
      <c r="G468" s="37"/>
    </row>
    <row r="469" spans="1:7" s="13" customFormat="1" x14ac:dyDescent="0.2">
      <c r="A469" s="36"/>
      <c r="B469" s="12"/>
      <c r="C469" s="37"/>
      <c r="D469" s="12"/>
      <c r="E469" s="37"/>
      <c r="F469" s="12"/>
      <c r="G469" s="37"/>
    </row>
    <row r="470" spans="1:7" s="13" customFormat="1" x14ac:dyDescent="0.2">
      <c r="A470" s="36"/>
      <c r="B470" s="12"/>
      <c r="C470" s="37"/>
      <c r="D470" s="12"/>
      <c r="E470" s="37"/>
      <c r="F470" s="12"/>
      <c r="G470" s="37"/>
    </row>
    <row r="471" spans="1:7" s="13" customFormat="1" x14ac:dyDescent="0.2">
      <c r="A471" s="36"/>
      <c r="B471" s="12"/>
      <c r="C471" s="37"/>
      <c r="D471" s="12"/>
      <c r="E471" s="37"/>
      <c r="F471" s="12"/>
      <c r="G471" s="37"/>
    </row>
    <row r="472" spans="1:7" s="13" customFormat="1" x14ac:dyDescent="0.2">
      <c r="A472" s="36"/>
      <c r="B472" s="12"/>
      <c r="C472" s="37"/>
      <c r="D472" s="12"/>
      <c r="E472" s="37"/>
      <c r="F472" s="12"/>
      <c r="G472" s="37"/>
    </row>
    <row r="473" spans="1:7" s="13" customFormat="1" x14ac:dyDescent="0.2">
      <c r="A473" s="36"/>
      <c r="B473" s="12"/>
      <c r="C473" s="37"/>
      <c r="D473" s="12"/>
      <c r="E473" s="37"/>
      <c r="F473" s="12"/>
      <c r="G473" s="37"/>
    </row>
    <row r="474" spans="1:7" s="13" customFormat="1" x14ac:dyDescent="0.2">
      <c r="A474" s="36"/>
      <c r="B474" s="12"/>
      <c r="C474" s="37"/>
      <c r="D474" s="12"/>
      <c r="E474" s="37"/>
      <c r="F474" s="12"/>
      <c r="G474" s="37"/>
    </row>
    <row r="475" spans="1:7" s="13" customFormat="1" x14ac:dyDescent="0.2">
      <c r="A475" s="36"/>
      <c r="B475" s="12"/>
      <c r="C475" s="37"/>
      <c r="D475" s="12"/>
      <c r="E475" s="37"/>
      <c r="F475" s="12"/>
      <c r="G475" s="37"/>
    </row>
    <row r="476" spans="1:7" s="13" customFormat="1" x14ac:dyDescent="0.2">
      <c r="A476" s="36"/>
      <c r="B476" s="12"/>
      <c r="C476" s="37"/>
      <c r="D476" s="12"/>
      <c r="E476" s="37"/>
      <c r="F476" s="12"/>
      <c r="G476" s="37"/>
    </row>
    <row r="477" spans="1:7" s="13" customFormat="1" x14ac:dyDescent="0.2">
      <c r="A477" s="36"/>
      <c r="B477" s="12"/>
      <c r="C477" s="37"/>
      <c r="D477" s="12"/>
      <c r="E477" s="37"/>
      <c r="F477" s="12"/>
      <c r="G477" s="37"/>
    </row>
    <row r="478" spans="1:7" s="13" customFormat="1" x14ac:dyDescent="0.2">
      <c r="A478" s="36"/>
      <c r="B478" s="12"/>
      <c r="C478" s="37"/>
      <c r="D478" s="12"/>
      <c r="E478" s="37"/>
      <c r="F478" s="12"/>
      <c r="G478" s="37"/>
    </row>
    <row r="479" spans="1:7" s="13" customFormat="1" x14ac:dyDescent="0.2">
      <c r="A479" s="36"/>
      <c r="B479" s="12"/>
      <c r="C479" s="37"/>
      <c r="D479" s="12"/>
      <c r="E479" s="37"/>
      <c r="F479" s="12"/>
      <c r="G479" s="37"/>
    </row>
    <row r="480" spans="1:7" s="13" customFormat="1" x14ac:dyDescent="0.2">
      <c r="A480" s="36"/>
      <c r="B480" s="12"/>
      <c r="C480" s="37"/>
      <c r="D480" s="12"/>
      <c r="E480" s="37"/>
      <c r="F480" s="12"/>
      <c r="G480" s="37"/>
    </row>
    <row r="481" spans="1:7" s="13" customFormat="1" x14ac:dyDescent="0.2">
      <c r="A481" s="36"/>
      <c r="B481" s="12"/>
      <c r="C481" s="37"/>
      <c r="D481" s="12"/>
      <c r="E481" s="37"/>
      <c r="F481" s="12"/>
      <c r="G481" s="37"/>
    </row>
    <row r="482" spans="1:7" s="13" customFormat="1" x14ac:dyDescent="0.2">
      <c r="A482" s="36"/>
      <c r="B482" s="12"/>
      <c r="C482" s="37"/>
      <c r="D482" s="12"/>
      <c r="E482" s="37"/>
      <c r="F482" s="12"/>
      <c r="G482" s="37"/>
    </row>
    <row r="483" spans="1:7" s="13" customFormat="1" x14ac:dyDescent="0.2">
      <c r="A483" s="36"/>
      <c r="B483" s="12"/>
      <c r="C483" s="37"/>
      <c r="D483" s="12"/>
      <c r="E483" s="37"/>
      <c r="F483" s="12"/>
      <c r="G483" s="37"/>
    </row>
    <row r="484" spans="1:7" s="13" customFormat="1" x14ac:dyDescent="0.2">
      <c r="A484" s="36"/>
      <c r="B484" s="12"/>
      <c r="C484" s="37"/>
      <c r="D484" s="12"/>
      <c r="E484" s="37"/>
      <c r="F484" s="12"/>
      <c r="G484" s="37"/>
    </row>
    <row r="485" spans="1:7" s="13" customFormat="1" x14ac:dyDescent="0.2">
      <c r="A485" s="36"/>
      <c r="B485" s="12"/>
      <c r="C485" s="37"/>
      <c r="D485" s="12"/>
      <c r="E485" s="37"/>
      <c r="F485" s="12"/>
      <c r="G485" s="37"/>
    </row>
    <row r="486" spans="1:7" s="13" customFormat="1" x14ac:dyDescent="0.2">
      <c r="A486" s="36"/>
      <c r="B486" s="12"/>
      <c r="C486" s="37"/>
      <c r="D486" s="12"/>
      <c r="E486" s="37"/>
      <c r="F486" s="12"/>
      <c r="G486" s="37"/>
    </row>
    <row r="487" spans="1:7" s="13" customFormat="1" x14ac:dyDescent="0.2">
      <c r="A487" s="36"/>
      <c r="B487" s="12"/>
      <c r="C487" s="37"/>
      <c r="D487" s="12"/>
      <c r="E487" s="37"/>
      <c r="F487" s="12"/>
      <c r="G487" s="37"/>
    </row>
    <row r="488" spans="1:7" s="13" customFormat="1" x14ac:dyDescent="0.2">
      <c r="A488" s="36"/>
      <c r="B488" s="12"/>
      <c r="C488" s="37"/>
      <c r="D488" s="12"/>
      <c r="E488" s="37"/>
      <c r="F488" s="12"/>
      <c r="G488" s="37"/>
    </row>
    <row r="489" spans="1:7" s="13" customFormat="1" x14ac:dyDescent="0.2">
      <c r="A489" s="36"/>
      <c r="B489" s="12"/>
      <c r="C489" s="37"/>
      <c r="D489" s="12"/>
      <c r="E489" s="37"/>
      <c r="F489" s="12"/>
      <c r="G489" s="37"/>
    </row>
    <row r="490" spans="1:7" s="13" customFormat="1" x14ac:dyDescent="0.2">
      <c r="A490" s="36"/>
      <c r="B490" s="12"/>
      <c r="C490" s="37"/>
      <c r="D490" s="12"/>
      <c r="E490" s="37"/>
      <c r="F490" s="12"/>
      <c r="G490" s="37"/>
    </row>
    <row r="491" spans="1:7" s="13" customFormat="1" x14ac:dyDescent="0.2">
      <c r="A491" s="36"/>
      <c r="B491" s="12"/>
      <c r="C491" s="37"/>
      <c r="D491" s="12"/>
      <c r="E491" s="37"/>
      <c r="F491" s="12"/>
      <c r="G491" s="37"/>
    </row>
    <row r="492" spans="1:7" s="13" customFormat="1" x14ac:dyDescent="0.2">
      <c r="A492" s="36"/>
      <c r="B492" s="12"/>
      <c r="C492" s="37"/>
      <c r="D492" s="12"/>
      <c r="E492" s="37"/>
      <c r="F492" s="12"/>
      <c r="G492" s="37"/>
    </row>
    <row r="493" spans="1:7" s="13" customFormat="1" x14ac:dyDescent="0.2">
      <c r="A493" s="36"/>
      <c r="B493" s="12"/>
      <c r="C493" s="37"/>
      <c r="D493" s="12"/>
      <c r="E493" s="37"/>
      <c r="F493" s="12"/>
      <c r="G493" s="37"/>
    </row>
    <row r="494" spans="1:7" s="13" customFormat="1" x14ac:dyDescent="0.2">
      <c r="A494" s="36"/>
      <c r="B494" s="12"/>
      <c r="C494" s="37"/>
      <c r="D494" s="12"/>
      <c r="E494" s="37"/>
      <c r="F494" s="12"/>
      <c r="G494" s="37"/>
    </row>
    <row r="495" spans="1:7" s="13" customFormat="1" x14ac:dyDescent="0.2">
      <c r="A495" s="36"/>
      <c r="B495" s="12"/>
      <c r="C495" s="37"/>
      <c r="D495" s="12"/>
      <c r="E495" s="37"/>
      <c r="F495" s="12"/>
      <c r="G495" s="37"/>
    </row>
    <row r="496" spans="1:7" s="13" customFormat="1" x14ac:dyDescent="0.2">
      <c r="A496" s="36"/>
      <c r="B496" s="12"/>
      <c r="C496" s="37"/>
      <c r="D496" s="12"/>
      <c r="E496" s="37"/>
      <c r="F496" s="12"/>
      <c r="G496" s="37"/>
    </row>
    <row r="497" spans="1:7" s="13" customFormat="1" x14ac:dyDescent="0.2">
      <c r="A497" s="36"/>
      <c r="B497" s="12"/>
      <c r="C497" s="37"/>
      <c r="D497" s="12"/>
      <c r="E497" s="37"/>
      <c r="F497" s="12"/>
      <c r="G497" s="37"/>
    </row>
    <row r="498" spans="1:7" s="13" customFormat="1" x14ac:dyDescent="0.2">
      <c r="A498" s="36"/>
      <c r="B498" s="12"/>
      <c r="C498" s="37"/>
      <c r="D498" s="12"/>
      <c r="E498" s="37"/>
      <c r="F498" s="12"/>
      <c r="G498" s="37"/>
    </row>
    <row r="499" spans="1:7" s="13" customFormat="1" x14ac:dyDescent="0.2">
      <c r="A499" s="36"/>
      <c r="B499" s="12"/>
      <c r="C499" s="37"/>
      <c r="D499" s="12"/>
      <c r="E499" s="37"/>
      <c r="F499" s="12"/>
      <c r="G499" s="37"/>
    </row>
    <row r="500" spans="1:7" s="13" customFormat="1" x14ac:dyDescent="0.2">
      <c r="A500" s="36"/>
      <c r="B500" s="12"/>
      <c r="C500" s="37"/>
      <c r="D500" s="12"/>
      <c r="E500" s="37"/>
      <c r="F500" s="12"/>
      <c r="G500" s="37"/>
    </row>
    <row r="501" spans="1:7" s="13" customFormat="1" x14ac:dyDescent="0.2">
      <c r="A501" s="36"/>
      <c r="B501" s="12"/>
      <c r="C501" s="37"/>
      <c r="D501" s="12"/>
      <c r="E501" s="37"/>
      <c r="F501" s="12"/>
      <c r="G501" s="37"/>
    </row>
    <row r="502" spans="1:7" s="13" customFormat="1" x14ac:dyDescent="0.2">
      <c r="A502" s="36"/>
      <c r="B502" s="12"/>
      <c r="C502" s="37"/>
      <c r="D502" s="12"/>
      <c r="E502" s="37"/>
      <c r="F502" s="12"/>
      <c r="G502" s="37"/>
    </row>
    <row r="503" spans="1:7" s="13" customFormat="1" x14ac:dyDescent="0.2">
      <c r="A503" s="36"/>
      <c r="B503" s="12"/>
      <c r="C503" s="37"/>
      <c r="D503" s="12"/>
      <c r="E503" s="37"/>
      <c r="F503" s="12"/>
      <c r="G503" s="37"/>
    </row>
    <row r="504" spans="1:7" s="13" customFormat="1" x14ac:dyDescent="0.2">
      <c r="A504" s="36"/>
      <c r="B504" s="12"/>
      <c r="C504" s="37"/>
      <c r="D504" s="12"/>
      <c r="E504" s="37"/>
      <c r="F504" s="12"/>
      <c r="G504" s="37"/>
    </row>
    <row r="505" spans="1:7" s="13" customFormat="1" x14ac:dyDescent="0.2">
      <c r="A505" s="36"/>
      <c r="B505" s="12"/>
      <c r="C505" s="37"/>
      <c r="D505" s="12"/>
      <c r="E505" s="37"/>
      <c r="F505" s="12"/>
      <c r="G505" s="37"/>
    </row>
    <row r="506" spans="1:7" s="13" customFormat="1" x14ac:dyDescent="0.2">
      <c r="A506" s="36"/>
      <c r="B506" s="12"/>
      <c r="C506" s="37"/>
      <c r="D506" s="12"/>
      <c r="E506" s="37"/>
      <c r="F506" s="12"/>
      <c r="G506" s="37"/>
    </row>
    <row r="507" spans="1:7" s="13" customFormat="1" x14ac:dyDescent="0.2">
      <c r="A507" s="36"/>
      <c r="B507" s="12"/>
      <c r="C507" s="37"/>
      <c r="D507" s="12"/>
      <c r="E507" s="37"/>
      <c r="F507" s="12"/>
      <c r="G507" s="37"/>
    </row>
    <row r="508" spans="1:7" s="13" customFormat="1" x14ac:dyDescent="0.2">
      <c r="A508" s="36"/>
      <c r="B508" s="12"/>
      <c r="C508" s="37"/>
      <c r="D508" s="12"/>
      <c r="E508" s="37"/>
      <c r="F508" s="12"/>
      <c r="G508" s="37"/>
    </row>
    <row r="509" spans="1:7" s="13" customFormat="1" x14ac:dyDescent="0.2">
      <c r="A509" s="36"/>
      <c r="B509" s="12"/>
      <c r="C509" s="37"/>
      <c r="D509" s="12"/>
      <c r="E509" s="37"/>
      <c r="F509" s="12"/>
      <c r="G509" s="37"/>
    </row>
    <row r="510" spans="1:7" s="13" customFormat="1" x14ac:dyDescent="0.2">
      <c r="A510" s="36"/>
      <c r="B510" s="12"/>
      <c r="C510" s="37"/>
      <c r="D510" s="12"/>
      <c r="E510" s="37"/>
      <c r="F510" s="12"/>
      <c r="G510" s="37"/>
    </row>
    <row r="511" spans="1:7" s="13" customFormat="1" x14ac:dyDescent="0.2">
      <c r="A511" s="36"/>
      <c r="B511" s="12"/>
      <c r="C511" s="37"/>
      <c r="D511" s="12"/>
      <c r="E511" s="37"/>
      <c r="F511" s="12"/>
      <c r="G511" s="37"/>
    </row>
    <row r="512" spans="1:7" s="13" customFormat="1" x14ac:dyDescent="0.2">
      <c r="A512" s="36"/>
      <c r="B512" s="12"/>
      <c r="C512" s="37"/>
      <c r="D512" s="12"/>
      <c r="E512" s="37"/>
      <c r="F512" s="12"/>
      <c r="G512" s="37"/>
    </row>
    <row r="513" spans="1:7" s="13" customFormat="1" x14ac:dyDescent="0.2">
      <c r="A513" s="36"/>
      <c r="B513" s="12"/>
      <c r="C513" s="37"/>
      <c r="D513" s="12"/>
      <c r="E513" s="37"/>
      <c r="F513" s="12"/>
      <c r="G513" s="37"/>
    </row>
    <row r="514" spans="1:7" s="13" customFormat="1" x14ac:dyDescent="0.2">
      <c r="A514" s="36"/>
      <c r="B514" s="12"/>
      <c r="C514" s="37"/>
      <c r="D514" s="12"/>
      <c r="E514" s="37"/>
      <c r="F514" s="12"/>
      <c r="G514" s="37"/>
    </row>
    <row r="515" spans="1:7" s="13" customFormat="1" x14ac:dyDescent="0.2">
      <c r="A515" s="36"/>
      <c r="B515" s="12"/>
      <c r="C515" s="37"/>
      <c r="D515" s="12"/>
      <c r="E515" s="37"/>
      <c r="F515" s="12"/>
      <c r="G515" s="37"/>
    </row>
    <row r="516" spans="1:7" s="13" customFormat="1" x14ac:dyDescent="0.2">
      <c r="A516" s="36"/>
      <c r="B516" s="12"/>
      <c r="C516" s="37"/>
      <c r="D516" s="12"/>
      <c r="E516" s="37"/>
      <c r="F516" s="12"/>
      <c r="G516" s="37"/>
    </row>
    <row r="517" spans="1:7" s="13" customFormat="1" x14ac:dyDescent="0.2">
      <c r="A517" s="36"/>
      <c r="B517" s="12"/>
      <c r="C517" s="37"/>
      <c r="D517" s="12"/>
      <c r="E517" s="37"/>
      <c r="F517" s="12"/>
      <c r="G517" s="37"/>
    </row>
    <row r="518" spans="1:7" s="13" customFormat="1" x14ac:dyDescent="0.2">
      <c r="A518" s="36"/>
      <c r="B518" s="12"/>
      <c r="C518" s="37"/>
      <c r="D518" s="12"/>
      <c r="E518" s="37"/>
      <c r="F518" s="12"/>
      <c r="G518" s="37"/>
    </row>
    <row r="519" spans="1:7" s="13" customFormat="1" x14ac:dyDescent="0.2">
      <c r="A519" s="36"/>
      <c r="B519" s="12"/>
      <c r="C519" s="37"/>
      <c r="D519" s="12"/>
      <c r="E519" s="37"/>
      <c r="F519" s="12"/>
      <c r="G519" s="37"/>
    </row>
    <row r="520" spans="1:7" s="13" customFormat="1" x14ac:dyDescent="0.2">
      <c r="A520" s="36"/>
      <c r="B520" s="12"/>
      <c r="C520" s="37"/>
      <c r="D520" s="12"/>
      <c r="E520" s="37"/>
      <c r="F520" s="12"/>
      <c r="G520" s="37"/>
    </row>
    <row r="521" spans="1:7" s="13" customFormat="1" x14ac:dyDescent="0.2">
      <c r="A521" s="36"/>
      <c r="B521" s="12"/>
      <c r="C521" s="37"/>
      <c r="D521" s="12"/>
      <c r="E521" s="37"/>
      <c r="F521" s="12"/>
      <c r="G521" s="37"/>
    </row>
    <row r="522" spans="1:7" s="13" customFormat="1" x14ac:dyDescent="0.2">
      <c r="A522" s="36"/>
      <c r="B522" s="12"/>
      <c r="C522" s="37"/>
      <c r="D522" s="12"/>
      <c r="E522" s="37"/>
      <c r="F522" s="12"/>
      <c r="G522" s="37"/>
    </row>
    <row r="523" spans="1:7" s="13" customFormat="1" x14ac:dyDescent="0.2">
      <c r="A523" s="36"/>
      <c r="B523" s="12"/>
      <c r="C523" s="37"/>
      <c r="D523" s="12"/>
      <c r="E523" s="37"/>
      <c r="F523" s="12"/>
      <c r="G523" s="37"/>
    </row>
    <row r="524" spans="1:7" s="13" customFormat="1" x14ac:dyDescent="0.2">
      <c r="A524" s="36"/>
      <c r="B524" s="12"/>
      <c r="C524" s="37"/>
      <c r="D524" s="12"/>
      <c r="E524" s="37"/>
      <c r="F524" s="12"/>
      <c r="G524" s="37"/>
    </row>
    <row r="525" spans="1:7" s="13" customFormat="1" x14ac:dyDescent="0.2">
      <c r="A525" s="36"/>
      <c r="B525" s="12"/>
      <c r="C525" s="37"/>
      <c r="D525" s="12"/>
      <c r="E525" s="37"/>
      <c r="F525" s="12"/>
      <c r="G525" s="37"/>
    </row>
    <row r="526" spans="1:7" s="13" customFormat="1" x14ac:dyDescent="0.2">
      <c r="A526" s="36"/>
      <c r="B526" s="12"/>
      <c r="C526" s="37"/>
      <c r="D526" s="12"/>
      <c r="E526" s="37"/>
      <c r="F526" s="12"/>
      <c r="G526" s="37"/>
    </row>
    <row r="527" spans="1:7" s="13" customFormat="1" x14ac:dyDescent="0.2">
      <c r="A527" s="36"/>
      <c r="B527" s="12"/>
      <c r="C527" s="37"/>
      <c r="D527" s="12"/>
      <c r="E527" s="37"/>
      <c r="F527" s="12"/>
      <c r="G527" s="37"/>
    </row>
    <row r="528" spans="1:7" s="13" customFormat="1" x14ac:dyDescent="0.2">
      <c r="A528" s="36"/>
      <c r="B528" s="12"/>
      <c r="C528" s="37"/>
      <c r="D528" s="12"/>
      <c r="E528" s="37"/>
      <c r="F528" s="12"/>
      <c r="G528" s="37"/>
    </row>
    <row r="529" spans="1:7" s="13" customFormat="1" x14ac:dyDescent="0.2">
      <c r="A529" s="36"/>
      <c r="B529" s="12"/>
      <c r="C529" s="37"/>
      <c r="D529" s="12"/>
      <c r="E529" s="37"/>
      <c r="F529" s="12"/>
      <c r="G529" s="37"/>
    </row>
    <row r="530" spans="1:7" s="13" customFormat="1" x14ac:dyDescent="0.2">
      <c r="A530" s="36"/>
      <c r="B530" s="12"/>
      <c r="C530" s="37"/>
      <c r="D530" s="12"/>
      <c r="E530" s="37"/>
      <c r="F530" s="12"/>
      <c r="G530" s="37"/>
    </row>
    <row r="531" spans="1:7" s="13" customFormat="1" x14ac:dyDescent="0.2">
      <c r="A531" s="36"/>
      <c r="B531" s="12"/>
      <c r="C531" s="37"/>
      <c r="D531" s="12"/>
      <c r="E531" s="37"/>
      <c r="F531" s="12"/>
      <c r="G531" s="37"/>
    </row>
    <row r="532" spans="1:7" s="13" customFormat="1" x14ac:dyDescent="0.2">
      <c r="A532" s="36"/>
      <c r="B532" s="12"/>
      <c r="C532" s="37"/>
      <c r="D532" s="12"/>
      <c r="E532" s="37"/>
      <c r="F532" s="12"/>
      <c r="G532" s="37"/>
    </row>
    <row r="533" spans="1:7" s="13" customFormat="1" x14ac:dyDescent="0.2">
      <c r="A533" s="36"/>
      <c r="B533" s="12"/>
      <c r="C533" s="37"/>
      <c r="D533" s="12"/>
      <c r="E533" s="37"/>
      <c r="F533" s="12"/>
      <c r="G533" s="37"/>
    </row>
    <row r="534" spans="1:7" s="13" customFormat="1" x14ac:dyDescent="0.2">
      <c r="A534" s="36"/>
      <c r="B534" s="12"/>
      <c r="C534" s="37"/>
      <c r="D534" s="12"/>
      <c r="E534" s="37"/>
      <c r="F534" s="12"/>
      <c r="G534" s="37"/>
    </row>
    <row r="535" spans="1:7" s="13" customFormat="1" x14ac:dyDescent="0.2">
      <c r="A535" s="36"/>
      <c r="B535" s="12"/>
      <c r="C535" s="37"/>
      <c r="D535" s="12"/>
      <c r="E535" s="37"/>
      <c r="F535" s="12"/>
      <c r="G535" s="37"/>
    </row>
    <row r="536" spans="1:7" s="13" customFormat="1" x14ac:dyDescent="0.2">
      <c r="A536" s="36"/>
      <c r="B536" s="12"/>
      <c r="C536" s="37"/>
      <c r="D536" s="12"/>
      <c r="E536" s="37"/>
      <c r="F536" s="12"/>
      <c r="G536" s="37"/>
    </row>
    <row r="537" spans="1:7" s="13" customFormat="1" x14ac:dyDescent="0.2">
      <c r="A537" s="36"/>
      <c r="B537" s="12"/>
      <c r="C537" s="37"/>
      <c r="D537" s="12"/>
      <c r="E537" s="37"/>
      <c r="F537" s="12"/>
      <c r="G537" s="37"/>
    </row>
    <row r="538" spans="1:7" s="13" customFormat="1" x14ac:dyDescent="0.2">
      <c r="A538" s="36"/>
      <c r="B538" s="12"/>
      <c r="C538" s="37"/>
      <c r="D538" s="12"/>
      <c r="E538" s="37"/>
      <c r="F538" s="12"/>
      <c r="G538" s="37"/>
    </row>
    <row r="539" spans="1:7" s="13" customFormat="1" x14ac:dyDescent="0.2">
      <c r="A539" s="36"/>
      <c r="B539" s="12"/>
      <c r="C539" s="37"/>
      <c r="D539" s="12"/>
      <c r="E539" s="37"/>
      <c r="F539" s="12"/>
      <c r="G539" s="37"/>
    </row>
    <row r="540" spans="1:7" s="13" customFormat="1" x14ac:dyDescent="0.2">
      <c r="A540" s="36"/>
      <c r="B540" s="12"/>
      <c r="C540" s="37"/>
      <c r="D540" s="12"/>
      <c r="E540" s="37"/>
      <c r="F540" s="12"/>
      <c r="G540" s="37"/>
    </row>
    <row r="541" spans="1:7" s="13" customFormat="1" x14ac:dyDescent="0.2">
      <c r="A541" s="36"/>
      <c r="B541" s="12"/>
      <c r="C541" s="37"/>
      <c r="D541" s="12"/>
      <c r="E541" s="37"/>
      <c r="F541" s="12"/>
      <c r="G541" s="37"/>
    </row>
    <row r="542" spans="1:7" s="13" customFormat="1" x14ac:dyDescent="0.2">
      <c r="A542" s="36"/>
      <c r="B542" s="12"/>
      <c r="C542" s="37"/>
      <c r="D542" s="12"/>
      <c r="E542" s="37"/>
      <c r="F542" s="12"/>
      <c r="G542" s="37"/>
    </row>
    <row r="543" spans="1:7" s="13" customFormat="1" x14ac:dyDescent="0.2">
      <c r="A543" s="36"/>
      <c r="B543" s="12"/>
      <c r="C543" s="37"/>
      <c r="D543" s="12"/>
      <c r="E543" s="37"/>
      <c r="F543" s="12"/>
      <c r="G543" s="37"/>
    </row>
    <row r="544" spans="1:7" s="13" customFormat="1" x14ac:dyDescent="0.2">
      <c r="A544" s="36"/>
      <c r="B544" s="12"/>
      <c r="C544" s="37"/>
      <c r="D544" s="12"/>
      <c r="E544" s="37"/>
      <c r="F544" s="12"/>
      <c r="G544" s="37"/>
    </row>
    <row r="545" spans="1:7" s="13" customFormat="1" x14ac:dyDescent="0.2">
      <c r="A545" s="36"/>
      <c r="B545" s="12"/>
      <c r="C545" s="37"/>
      <c r="D545" s="12"/>
      <c r="E545" s="37"/>
      <c r="F545" s="12"/>
      <c r="G545" s="37"/>
    </row>
    <row r="546" spans="1:7" s="13" customFormat="1" x14ac:dyDescent="0.2">
      <c r="A546" s="36"/>
      <c r="B546" s="12"/>
      <c r="C546" s="37"/>
      <c r="D546" s="12"/>
      <c r="E546" s="37"/>
      <c r="F546" s="12"/>
      <c r="G546" s="37"/>
    </row>
    <row r="547" spans="1:7" s="13" customFormat="1" x14ac:dyDescent="0.2">
      <c r="A547" s="36"/>
      <c r="B547" s="12"/>
      <c r="C547" s="37"/>
      <c r="D547" s="12"/>
      <c r="E547" s="37"/>
      <c r="F547" s="12"/>
      <c r="G547" s="37"/>
    </row>
    <row r="548" spans="1:7" s="13" customFormat="1" x14ac:dyDescent="0.2">
      <c r="A548" s="36"/>
      <c r="B548" s="12"/>
      <c r="C548" s="37"/>
      <c r="D548" s="12"/>
      <c r="E548" s="37"/>
      <c r="F548" s="12"/>
      <c r="G548" s="37"/>
    </row>
    <row r="549" spans="1:7" s="13" customFormat="1" x14ac:dyDescent="0.2">
      <c r="A549" s="36"/>
      <c r="B549" s="12"/>
      <c r="C549" s="37"/>
      <c r="D549" s="12"/>
      <c r="E549" s="37"/>
      <c r="F549" s="12"/>
      <c r="G549" s="37"/>
    </row>
    <row r="550" spans="1:7" s="13" customFormat="1" x14ac:dyDescent="0.2">
      <c r="A550" s="36"/>
      <c r="B550" s="12"/>
      <c r="C550" s="37"/>
      <c r="D550" s="12"/>
      <c r="E550" s="37"/>
      <c r="F550" s="12"/>
      <c r="G550" s="37"/>
    </row>
    <row r="551" spans="1:7" s="13" customFormat="1" x14ac:dyDescent="0.2">
      <c r="A551" s="36"/>
      <c r="B551" s="12"/>
      <c r="C551" s="37"/>
      <c r="D551" s="12"/>
      <c r="E551" s="37"/>
      <c r="F551" s="12"/>
      <c r="G551" s="37"/>
    </row>
    <row r="552" spans="1:7" s="13" customFormat="1" x14ac:dyDescent="0.2">
      <c r="A552" s="36"/>
      <c r="B552" s="12"/>
      <c r="C552" s="37"/>
      <c r="D552" s="12"/>
      <c r="E552" s="37"/>
      <c r="F552" s="12"/>
      <c r="G552" s="37"/>
    </row>
    <row r="553" spans="1:7" s="13" customFormat="1" x14ac:dyDescent="0.2">
      <c r="A553" s="36"/>
      <c r="B553" s="12"/>
      <c r="C553" s="37"/>
      <c r="D553" s="12"/>
      <c r="E553" s="37"/>
      <c r="F553" s="12"/>
      <c r="G553" s="37"/>
    </row>
    <row r="554" spans="1:7" s="13" customFormat="1" x14ac:dyDescent="0.2">
      <c r="A554" s="36"/>
      <c r="B554" s="12"/>
      <c r="C554" s="37"/>
      <c r="D554" s="12"/>
      <c r="E554" s="37"/>
      <c r="F554" s="12"/>
      <c r="G554" s="37"/>
    </row>
    <row r="555" spans="1:7" s="13" customFormat="1" x14ac:dyDescent="0.2">
      <c r="A555" s="36"/>
      <c r="B555" s="12"/>
      <c r="C555" s="37"/>
      <c r="D555" s="12"/>
      <c r="E555" s="37"/>
      <c r="F555" s="12"/>
      <c r="G555" s="37"/>
    </row>
    <row r="556" spans="1:7" s="13" customFormat="1" x14ac:dyDescent="0.2">
      <c r="A556" s="36"/>
      <c r="B556" s="12"/>
      <c r="C556" s="37"/>
      <c r="D556" s="12"/>
      <c r="E556" s="37"/>
      <c r="F556" s="12"/>
      <c r="G556" s="37"/>
    </row>
    <row r="557" spans="1:7" s="13" customFormat="1" x14ac:dyDescent="0.2">
      <c r="A557" s="36"/>
      <c r="B557" s="12"/>
      <c r="C557" s="37"/>
      <c r="D557" s="12"/>
      <c r="E557" s="37"/>
      <c r="F557" s="12"/>
      <c r="G557" s="37"/>
    </row>
    <row r="558" spans="1:7" s="13" customFormat="1" x14ac:dyDescent="0.2">
      <c r="A558" s="36"/>
      <c r="B558" s="12"/>
      <c r="C558" s="37"/>
      <c r="D558" s="12"/>
      <c r="E558" s="37"/>
      <c r="F558" s="12"/>
      <c r="G558" s="37"/>
    </row>
    <row r="559" spans="1:7" s="13" customFormat="1" x14ac:dyDescent="0.2">
      <c r="A559" s="36"/>
      <c r="B559" s="12"/>
      <c r="C559" s="37"/>
      <c r="D559" s="12"/>
      <c r="E559" s="37"/>
      <c r="F559" s="12"/>
      <c r="G559" s="37"/>
    </row>
    <row r="560" spans="1:7" s="13" customFormat="1" x14ac:dyDescent="0.2">
      <c r="A560" s="36"/>
      <c r="B560" s="12"/>
      <c r="C560" s="37"/>
      <c r="D560" s="12"/>
      <c r="E560" s="37"/>
      <c r="F560" s="12"/>
      <c r="G560" s="37"/>
    </row>
    <row r="561" spans="1:7" s="13" customFormat="1" x14ac:dyDescent="0.2">
      <c r="A561" s="36"/>
      <c r="B561" s="12"/>
      <c r="C561" s="37"/>
      <c r="D561" s="12"/>
      <c r="E561" s="37"/>
      <c r="F561" s="12"/>
      <c r="G561" s="37"/>
    </row>
    <row r="562" spans="1:7" s="13" customFormat="1" x14ac:dyDescent="0.2">
      <c r="A562" s="36"/>
      <c r="B562" s="12"/>
      <c r="C562" s="37"/>
      <c r="D562" s="12"/>
      <c r="E562" s="37"/>
      <c r="F562" s="12"/>
      <c r="G562" s="37"/>
    </row>
    <row r="563" spans="1:7" s="13" customFormat="1" x14ac:dyDescent="0.2">
      <c r="A563" s="36"/>
      <c r="B563" s="12"/>
      <c r="C563" s="37"/>
      <c r="D563" s="12"/>
      <c r="E563" s="37"/>
      <c r="F563" s="12"/>
      <c r="G563" s="37"/>
    </row>
    <row r="564" spans="1:7" s="13" customFormat="1" x14ac:dyDescent="0.2">
      <c r="A564" s="36"/>
      <c r="B564" s="12"/>
      <c r="C564" s="37"/>
      <c r="D564" s="12"/>
      <c r="E564" s="37"/>
      <c r="F564" s="12"/>
      <c r="G564" s="37"/>
    </row>
    <row r="565" spans="1:7" s="13" customFormat="1" x14ac:dyDescent="0.2">
      <c r="A565" s="36"/>
      <c r="B565" s="12"/>
      <c r="C565" s="37"/>
      <c r="D565" s="12"/>
      <c r="E565" s="37"/>
      <c r="F565" s="12"/>
      <c r="G565" s="37"/>
    </row>
    <row r="566" spans="1:7" s="13" customFormat="1" x14ac:dyDescent="0.2">
      <c r="A566" s="36"/>
      <c r="B566" s="12"/>
      <c r="C566" s="37"/>
      <c r="D566" s="12"/>
      <c r="E566" s="37"/>
      <c r="F566" s="12"/>
      <c r="G566" s="37"/>
    </row>
    <row r="567" spans="1:7" s="13" customFormat="1" x14ac:dyDescent="0.2">
      <c r="A567" s="36"/>
      <c r="B567" s="12"/>
      <c r="C567" s="37"/>
      <c r="D567" s="12"/>
      <c r="E567" s="37"/>
      <c r="F567" s="12"/>
      <c r="G567" s="37"/>
    </row>
    <row r="568" spans="1:7" s="13" customFormat="1" x14ac:dyDescent="0.2">
      <c r="A568" s="36"/>
      <c r="B568" s="12"/>
      <c r="C568" s="37"/>
      <c r="D568" s="12"/>
      <c r="E568" s="37"/>
      <c r="F568" s="12"/>
      <c r="G568" s="37"/>
    </row>
    <row r="569" spans="1:7" s="13" customFormat="1" x14ac:dyDescent="0.2">
      <c r="A569" s="36"/>
      <c r="B569" s="12"/>
      <c r="C569" s="37"/>
      <c r="D569" s="12"/>
      <c r="E569" s="37"/>
      <c r="F569" s="12"/>
      <c r="G569" s="37"/>
    </row>
    <row r="570" spans="1:7" s="13" customFormat="1" x14ac:dyDescent="0.2">
      <c r="A570" s="36"/>
      <c r="B570" s="12"/>
      <c r="C570" s="37"/>
      <c r="D570" s="12"/>
      <c r="E570" s="37"/>
      <c r="F570" s="12"/>
      <c r="G570" s="37"/>
    </row>
    <row r="571" spans="1:7" s="13" customFormat="1" x14ac:dyDescent="0.2">
      <c r="A571" s="36"/>
      <c r="B571" s="12"/>
      <c r="C571" s="37"/>
      <c r="D571" s="12"/>
      <c r="E571" s="37"/>
      <c r="F571" s="12"/>
      <c r="G571" s="37"/>
    </row>
    <row r="572" spans="1:7" s="13" customFormat="1" x14ac:dyDescent="0.2">
      <c r="A572" s="36"/>
      <c r="B572" s="12"/>
      <c r="C572" s="37"/>
      <c r="D572" s="12"/>
      <c r="E572" s="37"/>
      <c r="F572" s="12"/>
      <c r="G572" s="37"/>
    </row>
    <row r="573" spans="1:7" s="13" customFormat="1" x14ac:dyDescent="0.2">
      <c r="A573" s="36"/>
      <c r="B573" s="12"/>
      <c r="C573" s="37"/>
      <c r="D573" s="12"/>
      <c r="E573" s="37"/>
      <c r="F573" s="12"/>
      <c r="G573" s="37"/>
    </row>
    <row r="574" spans="1:7" s="13" customFormat="1" x14ac:dyDescent="0.2">
      <c r="A574" s="36"/>
      <c r="B574" s="12"/>
      <c r="C574" s="37"/>
      <c r="D574" s="12"/>
      <c r="E574" s="37"/>
      <c r="F574" s="12"/>
      <c r="G574" s="37"/>
    </row>
    <row r="575" spans="1:7" s="13" customFormat="1" x14ac:dyDescent="0.2">
      <c r="A575" s="36"/>
      <c r="B575" s="12"/>
      <c r="C575" s="37"/>
      <c r="D575" s="12"/>
      <c r="E575" s="37"/>
      <c r="F575" s="12"/>
      <c r="G575" s="37"/>
    </row>
    <row r="576" spans="1:7" s="13" customFormat="1" x14ac:dyDescent="0.2">
      <c r="A576" s="36"/>
      <c r="B576" s="12"/>
      <c r="C576" s="37"/>
      <c r="D576" s="12"/>
      <c r="E576" s="37"/>
      <c r="F576" s="12"/>
      <c r="G576" s="37"/>
    </row>
    <row r="577" spans="1:7" s="13" customFormat="1" x14ac:dyDescent="0.2">
      <c r="A577" s="36"/>
      <c r="B577" s="12"/>
      <c r="C577" s="37"/>
      <c r="D577" s="12"/>
      <c r="E577" s="37"/>
      <c r="F577" s="12"/>
      <c r="G577" s="37"/>
    </row>
    <row r="578" spans="1:7" s="13" customFormat="1" x14ac:dyDescent="0.2">
      <c r="A578" s="12"/>
      <c r="B578" s="12"/>
      <c r="C578" s="12"/>
      <c r="D578" s="12"/>
      <c r="E578" s="37"/>
      <c r="F578" s="12"/>
      <c r="G578" s="12"/>
    </row>
    <row r="579" spans="1:7" s="13" customFormat="1" x14ac:dyDescent="0.2">
      <c r="A579" s="12"/>
      <c r="B579" s="12"/>
      <c r="C579" s="12"/>
      <c r="D579" s="12"/>
      <c r="E579" s="37"/>
      <c r="F579" s="12"/>
      <c r="G579" s="12"/>
    </row>
    <row r="580" spans="1:7" s="13" customFormat="1" x14ac:dyDescent="0.2">
      <c r="A580" s="12"/>
      <c r="B580" s="12"/>
      <c r="C580" s="12"/>
      <c r="D580" s="12"/>
      <c r="E580" s="37"/>
      <c r="F580" s="12"/>
      <c r="G580" s="12"/>
    </row>
    <row r="581" spans="1:7" s="13" customFormat="1" x14ac:dyDescent="0.2">
      <c r="A581" s="12"/>
      <c r="B581" s="12"/>
      <c r="C581" s="12"/>
      <c r="D581" s="12"/>
      <c r="E581" s="37"/>
      <c r="F581" s="12"/>
      <c r="G581" s="12"/>
    </row>
    <row r="582" spans="1:7" s="13" customFormat="1" x14ac:dyDescent="0.2">
      <c r="A582" s="12"/>
      <c r="B582" s="12"/>
      <c r="C582" s="12"/>
      <c r="D582" s="12"/>
      <c r="E582" s="37"/>
      <c r="F582" s="12"/>
      <c r="G582" s="12"/>
    </row>
  </sheetData>
  <mergeCells count="24">
    <mergeCell ref="A46:H46"/>
    <mergeCell ref="A47:H47"/>
    <mergeCell ref="A1:H1"/>
    <mergeCell ref="A2:H2"/>
    <mergeCell ref="A4:A6"/>
    <mergeCell ref="B4:B6"/>
    <mergeCell ref="C4:H4"/>
    <mergeCell ref="C5:D5"/>
    <mergeCell ref="E5:F5"/>
    <mergeCell ref="G5:H5"/>
    <mergeCell ref="A49:A51"/>
    <mergeCell ref="B49:B51"/>
    <mergeCell ref="C49:H49"/>
    <mergeCell ref="C50:D50"/>
    <mergeCell ref="E50:F50"/>
    <mergeCell ref="G50:H50"/>
    <mergeCell ref="A96:H96"/>
    <mergeCell ref="A97:H97"/>
    <mergeCell ref="A99:A101"/>
    <mergeCell ref="B99:B101"/>
    <mergeCell ref="C99:H99"/>
    <mergeCell ref="C100:D100"/>
    <mergeCell ref="E100:F100"/>
    <mergeCell ref="G100:H100"/>
  </mergeCells>
  <printOptions horizontalCentered="1"/>
  <pageMargins left="0.74803149606299213" right="0.74803149606299213" top="0.98425196850393704" bottom="0.98425196850393704" header="0" footer="0"/>
  <pageSetup scale="82" orientation="portrait" r:id="rId1"/>
  <headerFooter alignWithMargins="0"/>
  <rowBreaks count="2" manualBreakCount="2">
    <brk id="45" max="7" man="1"/>
    <brk id="95" max="7" man="1"/>
  </rowBreaks>
  <ignoredErrors>
    <ignoredError sqref="A52:H52 B35 A102:H102 A54:B55 A139:H140 A104:B104 A143:H143 C141:H141 A23:B23 A25:B26 A24 A28:B28 A27 B37 A53 B63 B65:B66 B68 B74 B76:B77 A79:B79 A85:B85 A80:A84 A87:B88 A86 A91:B91 A89:A90 A92:A95 A103 A106:B106 A105 A107:A108 A112:B112 A111 A114:B114 A113 A115:A117 A121:B121 A119:A120 A123:B123 A122 A130:B130 A124:A129 A131 A133:A138 A147:H192 C146:H146 A21 A29:A45 A56:A78 B145:H145 B142:H142 B144:H144 A11:A19" numberStoredAsText="1"/>
    <ignoredError sqref="F24 D24 D8:F8 D36:F36 D53:G53 D64:F64 D75:F87 D103:G122 D131:G1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</vt:lpstr>
      <vt:lpstr>'Cuadro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2023-12-26T15:02:49Z</dcterms:modified>
</cp:coreProperties>
</file>